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4\24-C-PAMO_OOP23_24-11 Dues places Arquitecte tecnic\"/>
    </mc:Choice>
  </mc:AlternateContent>
  <xr:revisionPtr revIDLastSave="0" documentId="13_ncr:1_{ECA0D46F-7052-4982-B5D9-8477BB3A7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ÈRITS " sheetId="1" r:id="rId1"/>
    <sheet name="GRAELLA" sheetId="3" r:id="rId2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" i="1" l="1"/>
  <c r="F100" i="1"/>
  <c r="F94" i="1"/>
  <c r="F95" i="1" s="1"/>
  <c r="F96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41" i="1"/>
  <c r="G41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27" i="1"/>
  <c r="G27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13" i="1"/>
  <c r="G13" i="1" s="1"/>
  <c r="F86" i="1"/>
  <c r="F87" i="1"/>
  <c r="F88" i="1"/>
  <c r="F85" i="1"/>
  <c r="E59" i="1"/>
  <c r="F59" i="1"/>
  <c r="G59" i="1"/>
  <c r="H59" i="1"/>
  <c r="I59" i="1"/>
  <c r="E60" i="1"/>
  <c r="F60" i="1"/>
  <c r="G60" i="1"/>
  <c r="H60" i="1"/>
  <c r="I60" i="1"/>
  <c r="E61" i="1"/>
  <c r="F61" i="1"/>
  <c r="G61" i="1"/>
  <c r="H61" i="1"/>
  <c r="I61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I58" i="1"/>
  <c r="H58" i="1"/>
  <c r="G58" i="1"/>
  <c r="F58" i="1"/>
  <c r="E58" i="1"/>
  <c r="F102" i="1" l="1"/>
  <c r="F103" i="1" s="1"/>
  <c r="I79" i="1"/>
  <c r="E79" i="1"/>
  <c r="H79" i="1"/>
  <c r="F79" i="1"/>
  <c r="G79" i="1"/>
  <c r="F89" i="1"/>
  <c r="F90" i="1" s="1"/>
  <c r="B3" i="3"/>
  <c r="A3" i="3"/>
  <c r="E78" i="1" l="1"/>
  <c r="H78" i="1"/>
  <c r="I3" i="3" s="1"/>
  <c r="G78" i="1"/>
  <c r="H3" i="3" s="1"/>
  <c r="I78" i="1"/>
  <c r="J3" i="3" s="1"/>
  <c r="F51" i="1"/>
  <c r="E3" i="3" s="1"/>
  <c r="F78" i="1"/>
  <c r="G3" i="3" s="1"/>
  <c r="E80" i="1" l="1"/>
  <c r="F81" i="1" s="1"/>
  <c r="L3" i="3"/>
  <c r="F37" i="1"/>
  <c r="D3" i="3" s="1"/>
  <c r="K3" i="3" l="1"/>
  <c r="F23" i="1"/>
  <c r="F52" i="1" l="1"/>
  <c r="C3" i="3"/>
  <c r="F53" i="1" l="1"/>
  <c r="F105" i="1" l="1"/>
  <c r="N3" i="3" s="1"/>
  <c r="F3" i="3"/>
  <c r="M3" i="3" s="1"/>
</calcChain>
</file>

<file path=xl/sharedStrings.xml><?xml version="1.0" encoding="utf-8"?>
<sst xmlns="http://schemas.openxmlformats.org/spreadsheetml/2006/main" count="92" uniqueCount="64">
  <si>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</si>
  <si>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</si>
  <si>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</si>
  <si>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</si>
  <si>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</si>
  <si>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</si>
  <si>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</si>
  <si>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</si>
  <si>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</si>
  <si>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</si>
  <si>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</si>
  <si>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</si>
  <si>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</si>
  <si>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</si>
  <si>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</si>
  <si>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</si>
  <si>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</si>
  <si>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</si>
  <si>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</si>
  <si>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</si>
  <si>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</si>
  <si>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</si>
  <si>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</si>
  <si>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</si>
  <si>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</si>
  <si>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</si>
  <si>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</si>
  <si>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</si>
  <si>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</si>
  <si>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OLESA</t>
  </si>
  <si>
    <t>PRIV</t>
  </si>
  <si>
    <t>41~100h</t>
  </si>
  <si>
    <t>101~200h</t>
  </si>
  <si>
    <t>&gt;200h</t>
  </si>
  <si>
    <t>Cognoms, nom</t>
  </si>
  <si>
    <t>ALTRES AP</t>
  </si>
  <si>
    <t>C) Per titulacions acadèmiques equivalents o superiors</t>
  </si>
  <si>
    <t>COGNOMS, NOM</t>
  </si>
  <si>
    <t>12-40h</t>
  </si>
  <si>
    <t>Comprovació</t>
  </si>
  <si>
    <t>FINS A 12 HORES</t>
  </si>
  <si>
    <t>0,40 x semestre treballat o fracció</t>
  </si>
  <si>
    <t>0,30 x semestre treballat o fracció</t>
  </si>
  <si>
    <t>(ACTIC) o COMPETIC Nivell bàsic</t>
  </si>
  <si>
    <t>TOTAL TITULACIONS ACADÈMIQUES (MÀXIM 2 PUNTS)</t>
  </si>
  <si>
    <t>Diplomatura</t>
  </si>
  <si>
    <t>Llicenciatura o grau</t>
  </si>
  <si>
    <t>0,20 x semestre treballat o fracció</t>
  </si>
  <si>
    <t>recompte</t>
  </si>
  <si>
    <t>PS 2 PLACES ARQUITECTE/A TÈCNIC/A</t>
  </si>
  <si>
    <t>C)Titulacions acadèmiques complementàries o superior</t>
  </si>
  <si>
    <t>semestres</t>
  </si>
  <si>
    <t>Màster universitari oficial</t>
  </si>
  <si>
    <t>Altres títols universitaris propis</t>
  </si>
  <si>
    <t>D) Titulacions català superior</t>
  </si>
  <si>
    <t>Català C2</t>
  </si>
  <si>
    <t>TOTAL D) CATALÀ SUPERIOR (MÀXIM 0,50 PUNTS)</t>
  </si>
  <si>
    <t>E) Competències digitals (ACTIC o equivalent)</t>
  </si>
  <si>
    <t>Nivell acreditat</t>
  </si>
  <si>
    <t>(ACTIC) Nivell mitjà</t>
  </si>
  <si>
    <t>(ACTIC) Nivell avançat</t>
  </si>
  <si>
    <t>TOTAL E) COMPETÈNCIES DIGITALS (MÀXIM 0,50 PUNTS)</t>
  </si>
  <si>
    <t>TOTAL A) EXPERIÈNCIA PROFESSIONAL (MÀXIM 6 PUNTS)</t>
  </si>
  <si>
    <t>TOTAL B) ACCIONS FORMATIVES (MÀXIM 2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</si>
</sst>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Verdana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8"/>
      <color theme="1"/>
      <name val="Verdana"/>
      <family val="2"/>
    </font>
    <font>
      <sz val="9"/>
      <color theme="0"/>
      <name val="Abadi Extra Light"/>
      <family val="2"/>
    </font>
    <font>
      <sz val="8"/>
      <color theme="1" tint="0.34998626667073579"/>
      <name val="Verdana"/>
      <family val="2"/>
    </font>
    <font>
      <sz val="10"/>
      <color theme="1"/>
      <name val="Calibri"/>
      <family val="2"/>
      <scheme val="minor"/>
    </font>
    <font>
      <b/>
      <sz val="8"/>
      <color theme="1" tint="0.34998626667073579"/>
      <name val="Verdana"/>
      <family val="2"/>
    </font>
    <font>
      <sz val="11"/>
      <color theme="1" tint="0.34998626667073579"/>
      <name val="Calibri"/>
      <family val="2"/>
      <scheme val="minor"/>
    </font>
    <font>
      <b/>
      <sz val="9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9" borderId="1" xfId="0" applyFont="1" applyFill="1" applyBorder="1" applyAlignment="1">
      <alignment horizontal="center" vertical="center" wrapText="1"/>
    </xf>
    <xf numFmtId="49" fontId="16" fillId="9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8" fillId="5" borderId="1" xfId="0" applyFont="1" applyFill="1" applyBorder="1" applyAlignment="1">
      <alignment horizontal="left" vertical="center"/>
    </xf>
    <xf numFmtId="2" fontId="18" fillId="5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0" fontId="23" fillId="0" borderId="7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2" fontId="9" fillId="6" borderId="9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2" fontId="22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7" fillId="0" borderId="0" xfId="0" applyFont="1" applyAlignment="1">
      <alignment horizontal="justify" vertical="center"/>
    </xf>
    <xf numFmtId="0" fontId="27" fillId="0" borderId="0" xfId="0" applyFont="1"/>
    <xf numFmtId="2" fontId="27" fillId="0" borderId="0" xfId="0" applyNumberFormat="1" applyFont="1"/>
    <xf numFmtId="2" fontId="27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 wrapText="1"/>
    </xf>
    <xf numFmtId="0" fontId="28" fillId="5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2" fillId="7" borderId="1" xfId="0" quotePrefix="1" applyFont="1" applyFill="1" applyBorder="1" applyAlignment="1">
      <alignment horizontal="center" vertical="center"/>
    </xf>
    <xf numFmtId="0" fontId="26" fillId="3" borderId="3" xfId="0" applyFont="1" applyFill="1" applyBorder="1" applyAlignment="1" applyProtection="1">
      <alignment horizontal="left" vertical="center" wrapText="1"/>
      <protection locked="0"/>
    </xf>
    <xf numFmtId="0" fontId="26" fillId="3" borderId="5" xfId="0" applyFont="1" applyFill="1" applyBorder="1" applyAlignment="1" applyProtection="1">
      <alignment horizontal="left" vertical="center" wrapText="1"/>
      <protection locked="0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left" vertical="center" wrapText="1"/>
    </xf>
    <xf numFmtId="0" fontId="20" fillId="9" borderId="8" xfId="0" applyFont="1" applyFill="1" applyBorder="1" applyAlignment="1">
      <alignment horizontal="center" vertical="center" wrapText="1"/>
    </xf>
    <xf numFmtId="0" fontId="20" fillId="9" borderId="1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 wrapText="1"/>
    </xf>
    <xf numFmtId="2" fontId="26" fillId="8" borderId="0" xfId="0" applyNumberFormat="1" applyFont="1" applyFill="1" applyAlignment="1">
      <alignment horizontal="center" vertical="center" wrapText="1"/>
    </xf>
    <xf numFmtId="0" fontId="30" fillId="8" borderId="0" xfId="0" applyFont="1" applyFill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2" fontId="32" fillId="3" borderId="0" xfId="0" applyNumberFormat="1" applyFont="1" applyFill="1" applyAlignment="1">
      <alignment horizontal="center" vertical="center"/>
    </xf>
    <xf numFmtId="0" fontId="27" fillId="0" borderId="0" xfId="0" applyFont="1" applyAlignment="1"/>
    <xf numFmtId="0" fontId="27" fillId="0" borderId="0" xfId="0" applyFont="1" applyAlignment="1">
      <alignment vertical="center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2" fontId="15" fillId="10" borderId="9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K84:M92" totalsRowShown="0" headerRowDxfId="1" dataDxfId="0">
  <tableColumns count="3">
    <tableColumn id="1" xr3:uid="{00000000-0010-0000-0000-000001000000}" name="Titulació" dataDxfId="4"/>
    <tableColumn id="2" xr3:uid="{00000000-0010-0000-0000-000002000000}" name="grup / subgrup" dataDxfId="3"/>
    <tableColumn id="3" xr3:uid="{00000000-0010-0000-0000-000003000000}" name="punt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105"/>
  <sheetViews>
    <sheetView tabSelected="1" topLeftCell="A38" zoomScaleNormal="100" workbookViewId="0">
      <selection activeCell="E47" sqref="E47"/>
    </sheetView>
  </sheetViews>
  <sheetFormatPr baseColWidth="10" defaultColWidth="11.42578125" defaultRowHeight="15" x14ac:dyDescent="0.25"/>
  <cols>
    <col min="1" max="1" width="10.28515625" style="7" customWidth="1"/>
    <col min="2" max="3" width="44.28515625" style="7" customWidth="1"/>
    <col min="4" max="5" width="11.42578125" style="1" customWidth="1"/>
    <col min="6" max="9" width="11.42578125" style="7" customWidth="1"/>
    <col min="10" max="10" width="11.42578125" style="7"/>
    <col min="11" max="11" width="23.5703125" style="7" bestFit="1" customWidth="1"/>
    <col min="12" max="12" width="13.85546875" style="7" bestFit="1" customWidth="1"/>
    <col min="13" max="16384" width="11.42578125" style="7"/>
  </cols>
  <sheetData>
    <row r="1" spans="1:409" ht="24" x14ac:dyDescent="0.25">
      <c r="A1" s="68" t="s">
        <v>18</v>
      </c>
      <c r="B1" s="68"/>
      <c r="C1" s="68"/>
      <c r="D1" s="68"/>
      <c r="E1" s="68"/>
      <c r="F1" s="68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</row>
    <row r="3" spans="1:409" ht="15" customHeight="1" x14ac:dyDescent="0.25">
      <c r="A3" s="17" t="s">
        <v>0</v>
      </c>
      <c r="B3" s="18"/>
      <c r="C3" s="18"/>
      <c r="D3" s="18"/>
      <c r="E3" s="18"/>
      <c r="F3" s="19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</row>
    <row r="4" spans="1:409" ht="20.100000000000001" customHeight="1" x14ac:dyDescent="0.25">
      <c r="A4" s="71" t="s">
        <v>49</v>
      </c>
      <c r="B4" s="72"/>
      <c r="C4" s="72"/>
      <c r="D4" s="72"/>
      <c r="E4" s="72"/>
      <c r="F4" s="73"/>
    </row>
    <row r="6" spans="1:409" s="30" customFormat="1" ht="15" customHeight="1" x14ac:dyDescent="0.25">
      <c r="A6" s="76" t="s">
        <v>37</v>
      </c>
      <c r="B6" s="74"/>
      <c r="C6" s="74"/>
      <c r="D6" s="44"/>
      <c r="E6" s="74" t="s">
        <v>1</v>
      </c>
      <c r="F6" s="75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</row>
    <row r="7" spans="1:409" ht="20.100000000000001" customHeight="1" x14ac:dyDescent="0.25">
      <c r="A7" s="77"/>
      <c r="B7" s="78"/>
      <c r="C7" s="78"/>
      <c r="D7" s="79"/>
      <c r="E7" s="80"/>
      <c r="F7" s="81"/>
    </row>
    <row r="8" spans="1:409" ht="15" customHeight="1" x14ac:dyDescent="0.25">
      <c r="A8" s="101" t="s">
        <v>2</v>
      </c>
      <c r="B8" s="101"/>
      <c r="C8" s="101"/>
      <c r="D8" s="101"/>
      <c r="E8" s="101"/>
      <c r="F8" s="10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</row>
    <row r="9" spans="1:409" ht="24.95" customHeight="1" x14ac:dyDescent="0.25">
      <c r="A9" s="22"/>
      <c r="B9" s="4"/>
      <c r="C9" s="4"/>
      <c r="D9" s="4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</row>
    <row r="10" spans="1:409" ht="30.75" customHeight="1" x14ac:dyDescent="0.25">
      <c r="A10" s="89" t="s">
        <v>19</v>
      </c>
      <c r="B10" s="90"/>
      <c r="C10" s="90"/>
      <c r="D10" s="90"/>
      <c r="E10" s="90"/>
      <c r="F10" s="9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</row>
    <row r="11" spans="1:409" ht="15" customHeight="1" x14ac:dyDescent="0.25">
      <c r="A11" s="97" t="s">
        <v>21</v>
      </c>
      <c r="B11" s="98"/>
      <c r="C11" s="98"/>
      <c r="D11" s="99" t="s">
        <v>41</v>
      </c>
      <c r="E11" s="99"/>
      <c r="F11" s="10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</row>
    <row r="12" spans="1:409" ht="22.5" x14ac:dyDescent="0.25">
      <c r="A12" s="36" t="s">
        <v>3</v>
      </c>
      <c r="B12" s="36" t="s">
        <v>4</v>
      </c>
      <c r="C12" s="36" t="s">
        <v>5</v>
      </c>
      <c r="D12" s="36" t="s">
        <v>6</v>
      </c>
      <c r="E12" s="36" t="s">
        <v>7</v>
      </c>
      <c r="F12" s="36" t="s">
        <v>12</v>
      </c>
      <c r="G12" s="112" t="s">
        <v>51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</row>
    <row r="13" spans="1:409" x14ac:dyDescent="0.25">
      <c r="A13" s="9">
        <v>1</v>
      </c>
      <c r="B13" s="23"/>
      <c r="C13" s="23"/>
      <c r="D13" s="67"/>
      <c r="E13" s="67"/>
      <c r="F13" s="24">
        <f>ROUND(($E13-$D13)/182.5,2)*0.4</f>
        <v>0</v>
      </c>
      <c r="G13" s="111" t="str">
        <f>IF(F13&gt;0,ROUND(($E13-$D13)/182.5,2),"")</f>
        <v/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</row>
    <row r="14" spans="1:409" x14ac:dyDescent="0.25">
      <c r="A14" s="9">
        <v>2</v>
      </c>
      <c r="B14" s="23"/>
      <c r="C14" s="23"/>
      <c r="D14" s="67"/>
      <c r="E14" s="67"/>
      <c r="F14" s="24">
        <f t="shared" ref="F14:F22" si="0">ROUND(($E14-$D14)/182.5,2)*0.4</f>
        <v>0</v>
      </c>
      <c r="G14" s="111" t="str">
        <f t="shared" ref="G14:G22" si="1">IF(F14&gt;0,ROUND(($E14-$D14)/182.5,2),"")</f>
        <v/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</row>
    <row r="15" spans="1:409" x14ac:dyDescent="0.25">
      <c r="A15" s="9">
        <v>3</v>
      </c>
      <c r="B15" s="23"/>
      <c r="C15" s="23"/>
      <c r="D15" s="67"/>
      <c r="E15" s="67"/>
      <c r="F15" s="24">
        <f t="shared" si="0"/>
        <v>0</v>
      </c>
      <c r="G15" s="111" t="str">
        <f t="shared" si="1"/>
        <v/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</row>
    <row r="16" spans="1:409" x14ac:dyDescent="0.25">
      <c r="A16" s="9">
        <v>4</v>
      </c>
      <c r="B16" s="23"/>
      <c r="C16" s="23"/>
      <c r="D16" s="67"/>
      <c r="E16" s="67"/>
      <c r="F16" s="24">
        <f t="shared" si="0"/>
        <v>0</v>
      </c>
      <c r="G16" s="111" t="str">
        <f t="shared" si="1"/>
        <v/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</row>
    <row r="17" spans="1:409" x14ac:dyDescent="0.25">
      <c r="A17" s="9">
        <v>5</v>
      </c>
      <c r="B17" s="23"/>
      <c r="C17" s="23"/>
      <c r="D17" s="67"/>
      <c r="E17" s="67"/>
      <c r="F17" s="24">
        <f t="shared" si="0"/>
        <v>0</v>
      </c>
      <c r="G17" s="111" t="str">
        <f t="shared" si="1"/>
        <v/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</row>
    <row r="18" spans="1:409" x14ac:dyDescent="0.25">
      <c r="A18" s="9">
        <v>6</v>
      </c>
      <c r="B18" s="23"/>
      <c r="C18" s="23"/>
      <c r="D18" s="67"/>
      <c r="E18" s="67"/>
      <c r="F18" s="24">
        <f t="shared" si="0"/>
        <v>0</v>
      </c>
      <c r="G18" s="111" t="str">
        <f t="shared" si="1"/>
        <v/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</row>
    <row r="19" spans="1:409" x14ac:dyDescent="0.25">
      <c r="A19" s="9">
        <v>7</v>
      </c>
      <c r="B19" s="23"/>
      <c r="C19" s="23"/>
      <c r="D19" s="67"/>
      <c r="E19" s="67"/>
      <c r="F19" s="24">
        <f t="shared" si="0"/>
        <v>0</v>
      </c>
      <c r="G19" s="111" t="str">
        <f t="shared" si="1"/>
        <v/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</row>
    <row r="20" spans="1:409" x14ac:dyDescent="0.25">
      <c r="A20" s="9">
        <v>8</v>
      </c>
      <c r="B20" s="23"/>
      <c r="C20" s="23"/>
      <c r="D20" s="67"/>
      <c r="E20" s="67"/>
      <c r="F20" s="24">
        <f t="shared" si="0"/>
        <v>0</v>
      </c>
      <c r="G20" s="111" t="str">
        <f t="shared" si="1"/>
        <v/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</row>
    <row r="21" spans="1:409" x14ac:dyDescent="0.25">
      <c r="A21" s="9">
        <v>9</v>
      </c>
      <c r="B21" s="23"/>
      <c r="C21" s="23"/>
      <c r="D21" s="67"/>
      <c r="E21" s="67"/>
      <c r="F21" s="24">
        <f t="shared" si="0"/>
        <v>0</v>
      </c>
      <c r="G21" s="111" t="str">
        <f t="shared" si="1"/>
        <v/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</row>
    <row r="22" spans="1:409" ht="15.75" thickBot="1" x14ac:dyDescent="0.3">
      <c r="A22" s="9">
        <v>10</v>
      </c>
      <c r="B22" s="23"/>
      <c r="C22" s="23"/>
      <c r="D22" s="67"/>
      <c r="E22" s="67"/>
      <c r="F22" s="24">
        <f t="shared" si="0"/>
        <v>0</v>
      </c>
      <c r="G22" s="111" t="str">
        <f t="shared" si="1"/>
        <v/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</row>
    <row r="23" spans="1:409" ht="15.75" thickBot="1" x14ac:dyDescent="0.3">
      <c r="A23" s="12"/>
      <c r="B23" s="13"/>
      <c r="C23" s="13"/>
      <c r="D23" s="69" t="s">
        <v>11</v>
      </c>
      <c r="E23" s="70"/>
      <c r="F23" s="25">
        <f>SUM(F13:F22)</f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</row>
    <row r="24" spans="1:409" ht="24.95" customHeight="1" x14ac:dyDescent="0.25">
      <c r="A24" s="6"/>
      <c r="B24" s="21"/>
      <c r="C24" s="21"/>
      <c r="D24" s="2"/>
      <c r="E24" s="2"/>
      <c r="F24" s="21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</row>
    <row r="25" spans="1:409" ht="15" customHeight="1" x14ac:dyDescent="0.25">
      <c r="A25" s="97" t="s">
        <v>20</v>
      </c>
      <c r="B25" s="98"/>
      <c r="C25" s="98"/>
      <c r="D25" s="99" t="s">
        <v>42</v>
      </c>
      <c r="E25" s="99"/>
      <c r="F25" s="10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</row>
    <row r="26" spans="1:409" ht="22.5" x14ac:dyDescent="0.25">
      <c r="A26" s="36" t="s">
        <v>3</v>
      </c>
      <c r="B26" s="36" t="s">
        <v>4</v>
      </c>
      <c r="C26" s="36" t="s">
        <v>5</v>
      </c>
      <c r="D26" s="36" t="s">
        <v>6</v>
      </c>
      <c r="E26" s="36" t="s">
        <v>7</v>
      </c>
      <c r="F26" s="36" t="s">
        <v>12</v>
      </c>
      <c r="G26" s="112" t="s">
        <v>51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</row>
    <row r="27" spans="1:409" x14ac:dyDescent="0.25">
      <c r="A27" s="9">
        <v>1</v>
      </c>
      <c r="B27" s="23"/>
      <c r="C27" s="26"/>
      <c r="D27" s="67"/>
      <c r="E27" s="124"/>
      <c r="F27" s="24">
        <f>ROUND(($E27-$D27)/182.5,2)*0.3</f>
        <v>0</v>
      </c>
      <c r="G27" s="111" t="str">
        <f>IF(F27&gt;0,ROUND(($E27-$D27)/182.5,2),"")</f>
        <v/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</row>
    <row r="28" spans="1:409" x14ac:dyDescent="0.25">
      <c r="A28" s="9">
        <v>2</v>
      </c>
      <c r="B28" s="23"/>
      <c r="C28" s="23"/>
      <c r="D28" s="67"/>
      <c r="E28" s="124"/>
      <c r="F28" s="24">
        <f t="shared" ref="F28:F36" si="2">ROUND(($E28-$D28)/182.5,2)*0.3</f>
        <v>0</v>
      </c>
      <c r="G28" s="111" t="str">
        <f t="shared" ref="G28:G36" si="3">IF(F28&gt;0,ROUND(($E28-$D28)/182.5,2),"")</f>
        <v/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</row>
    <row r="29" spans="1:409" x14ac:dyDescent="0.25">
      <c r="A29" s="9">
        <v>3</v>
      </c>
      <c r="B29" s="23"/>
      <c r="C29" s="23"/>
      <c r="D29" s="67"/>
      <c r="E29" s="124"/>
      <c r="F29" s="24">
        <f t="shared" si="2"/>
        <v>0</v>
      </c>
      <c r="G29" s="111" t="str">
        <f t="shared" si="3"/>
        <v/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</row>
    <row r="30" spans="1:409" x14ac:dyDescent="0.25">
      <c r="A30" s="9">
        <v>4</v>
      </c>
      <c r="B30" s="23"/>
      <c r="C30" s="23"/>
      <c r="D30" s="67"/>
      <c r="E30" s="124"/>
      <c r="F30" s="24">
        <f t="shared" si="2"/>
        <v>0</v>
      </c>
      <c r="G30" s="111" t="str">
        <f t="shared" si="3"/>
        <v/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</row>
    <row r="31" spans="1:409" x14ac:dyDescent="0.25">
      <c r="A31" s="9">
        <v>5</v>
      </c>
      <c r="B31" s="23"/>
      <c r="C31" s="23"/>
      <c r="D31" s="67"/>
      <c r="E31" s="124"/>
      <c r="F31" s="24">
        <f t="shared" si="2"/>
        <v>0</v>
      </c>
      <c r="G31" s="111" t="str">
        <f t="shared" si="3"/>
        <v/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</row>
    <row r="32" spans="1:409" x14ac:dyDescent="0.25">
      <c r="A32" s="9">
        <v>6</v>
      </c>
      <c r="B32" s="23"/>
      <c r="C32" s="23"/>
      <c r="D32" s="67"/>
      <c r="E32" s="124"/>
      <c r="F32" s="24">
        <f t="shared" si="2"/>
        <v>0</v>
      </c>
      <c r="G32" s="111" t="str">
        <f t="shared" si="3"/>
        <v/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</row>
    <row r="33" spans="1:409" x14ac:dyDescent="0.25">
      <c r="A33" s="9">
        <v>7</v>
      </c>
      <c r="B33" s="23"/>
      <c r="C33" s="23"/>
      <c r="D33" s="67"/>
      <c r="E33" s="124"/>
      <c r="F33" s="24">
        <f t="shared" si="2"/>
        <v>0</v>
      </c>
      <c r="G33" s="111" t="str">
        <f t="shared" si="3"/>
        <v/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</row>
    <row r="34" spans="1:409" x14ac:dyDescent="0.25">
      <c r="A34" s="9">
        <v>8</v>
      </c>
      <c r="B34" s="23"/>
      <c r="C34" s="23"/>
      <c r="D34" s="67"/>
      <c r="E34" s="124"/>
      <c r="F34" s="24">
        <f t="shared" si="2"/>
        <v>0</v>
      </c>
      <c r="G34" s="111" t="str">
        <f t="shared" si="3"/>
        <v/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</row>
    <row r="35" spans="1:409" x14ac:dyDescent="0.25">
      <c r="A35" s="9">
        <v>9</v>
      </c>
      <c r="B35" s="23"/>
      <c r="C35" s="23"/>
      <c r="D35" s="67"/>
      <c r="E35" s="124"/>
      <c r="F35" s="24">
        <f t="shared" si="2"/>
        <v>0</v>
      </c>
      <c r="G35" s="111" t="str">
        <f t="shared" si="3"/>
        <v/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</row>
    <row r="36" spans="1:409" ht="15.75" thickBot="1" x14ac:dyDescent="0.3">
      <c r="A36" s="9">
        <v>10</v>
      </c>
      <c r="B36" s="23"/>
      <c r="C36" s="23"/>
      <c r="D36" s="67"/>
      <c r="E36" s="124"/>
      <c r="F36" s="24">
        <f t="shared" si="2"/>
        <v>0</v>
      </c>
      <c r="G36" s="111" t="str">
        <f t="shared" si="3"/>
        <v/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</row>
    <row r="37" spans="1:409" ht="15.75" thickBot="1" x14ac:dyDescent="0.3">
      <c r="A37" s="12"/>
      <c r="B37" s="13"/>
      <c r="C37" s="13"/>
      <c r="D37" s="69" t="s">
        <v>11</v>
      </c>
      <c r="E37" s="70"/>
      <c r="F37" s="25">
        <f>SUM(F27:F36)</f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</row>
    <row r="38" spans="1:409" ht="24.95" customHeight="1" x14ac:dyDescent="0.25">
      <c r="A38" s="6"/>
      <c r="B38" s="21"/>
      <c r="C38" s="21"/>
      <c r="D38" s="2"/>
      <c r="E38" s="2"/>
      <c r="F38" s="21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</row>
    <row r="39" spans="1:409" ht="15" customHeight="1" x14ac:dyDescent="0.25">
      <c r="A39" s="97" t="s">
        <v>22</v>
      </c>
      <c r="B39" s="98"/>
      <c r="C39" s="98"/>
      <c r="D39" s="99" t="s">
        <v>47</v>
      </c>
      <c r="E39" s="99"/>
      <c r="F39" s="10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</row>
    <row r="40" spans="1:409" ht="22.5" x14ac:dyDescent="0.25">
      <c r="A40" s="36" t="s">
        <v>3</v>
      </c>
      <c r="B40" s="36" t="s">
        <v>4</v>
      </c>
      <c r="C40" s="36" t="s">
        <v>5</v>
      </c>
      <c r="D40" s="36" t="s">
        <v>6</v>
      </c>
      <c r="E40" s="36" t="s">
        <v>7</v>
      </c>
      <c r="F40" s="36" t="s">
        <v>12</v>
      </c>
      <c r="G40" s="112" t="s">
        <v>51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</row>
    <row r="41" spans="1:409" x14ac:dyDescent="0.25">
      <c r="A41" s="9">
        <v>1</v>
      </c>
      <c r="B41" s="23"/>
      <c r="C41" s="26"/>
      <c r="D41" s="67"/>
      <c r="E41" s="124"/>
      <c r="F41" s="24">
        <f>ROUND(($E41-$D41)/182.5,2)*0.2</f>
        <v>0</v>
      </c>
      <c r="G41" s="111" t="str">
        <f>IF(F41&gt;0,ROUND(($E41-$D41)/182.5,2),"")</f>
        <v/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</row>
    <row r="42" spans="1:409" x14ac:dyDescent="0.25">
      <c r="A42" s="9">
        <v>2</v>
      </c>
      <c r="B42" s="23"/>
      <c r="C42" s="23"/>
      <c r="D42" s="67"/>
      <c r="E42" s="124"/>
      <c r="F42" s="24">
        <f t="shared" ref="F42:F50" si="4">ROUND(($E42-$D42)/182.5,2)*0.2</f>
        <v>0</v>
      </c>
      <c r="G42" s="111" t="str">
        <f t="shared" ref="G42:G50" si="5">IF(F42&gt;0,ROUND(($E42-$D42)/182.5,2),"")</f>
        <v/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</row>
    <row r="43" spans="1:409" x14ac:dyDescent="0.25">
      <c r="A43" s="9">
        <v>3</v>
      </c>
      <c r="B43" s="23"/>
      <c r="C43" s="23"/>
      <c r="D43" s="67"/>
      <c r="E43" s="124"/>
      <c r="F43" s="24">
        <f t="shared" si="4"/>
        <v>0</v>
      </c>
      <c r="G43" s="111" t="str">
        <f t="shared" si="5"/>
        <v/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</row>
    <row r="44" spans="1:409" x14ac:dyDescent="0.25">
      <c r="A44" s="9">
        <v>4</v>
      </c>
      <c r="B44" s="23"/>
      <c r="C44" s="23"/>
      <c r="D44" s="67"/>
      <c r="E44" s="124"/>
      <c r="F44" s="24">
        <f t="shared" si="4"/>
        <v>0</v>
      </c>
      <c r="G44" s="111" t="str">
        <f t="shared" si="5"/>
        <v/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</row>
    <row r="45" spans="1:409" x14ac:dyDescent="0.25">
      <c r="A45" s="9">
        <v>5</v>
      </c>
      <c r="B45" s="23"/>
      <c r="C45" s="23"/>
      <c r="D45" s="67"/>
      <c r="E45" s="124"/>
      <c r="F45" s="24">
        <f t="shared" si="4"/>
        <v>0</v>
      </c>
      <c r="G45" s="111" t="str">
        <f t="shared" si="5"/>
        <v/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</row>
    <row r="46" spans="1:409" x14ac:dyDescent="0.25">
      <c r="A46" s="9">
        <v>6</v>
      </c>
      <c r="B46" s="23"/>
      <c r="C46" s="23"/>
      <c r="D46" s="67"/>
      <c r="E46" s="124"/>
      <c r="F46" s="24">
        <f t="shared" si="4"/>
        <v>0</v>
      </c>
      <c r="G46" s="111" t="str">
        <f t="shared" si="5"/>
        <v/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</row>
    <row r="47" spans="1:409" ht="14.45" customHeight="1" x14ac:dyDescent="0.25">
      <c r="A47" s="9">
        <v>7</v>
      </c>
      <c r="B47" s="23"/>
      <c r="C47" s="23"/>
      <c r="D47" s="67"/>
      <c r="E47" s="124"/>
      <c r="F47" s="24">
        <f t="shared" si="4"/>
        <v>0</v>
      </c>
      <c r="G47" s="111" t="str">
        <f t="shared" si="5"/>
        <v/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</row>
    <row r="48" spans="1:409" x14ac:dyDescent="0.25">
      <c r="A48" s="9">
        <v>8</v>
      </c>
      <c r="B48" s="23"/>
      <c r="C48" s="23"/>
      <c r="D48" s="67"/>
      <c r="E48" s="124"/>
      <c r="F48" s="24">
        <f t="shared" si="4"/>
        <v>0</v>
      </c>
      <c r="G48" s="111" t="str">
        <f t="shared" si="5"/>
        <v/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</row>
    <row r="49" spans="1:410" x14ac:dyDescent="0.25">
      <c r="A49" s="9">
        <v>9</v>
      </c>
      <c r="B49" s="23"/>
      <c r="C49" s="23"/>
      <c r="D49" s="67"/>
      <c r="E49" s="124"/>
      <c r="F49" s="24">
        <f t="shared" si="4"/>
        <v>0</v>
      </c>
      <c r="G49" s="111" t="str">
        <f t="shared" si="5"/>
        <v/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</row>
    <row r="50" spans="1:410" ht="15.75" thickBot="1" x14ac:dyDescent="0.3">
      <c r="A50" s="9">
        <v>10</v>
      </c>
      <c r="B50" s="23"/>
      <c r="C50" s="23"/>
      <c r="D50" s="67"/>
      <c r="E50" s="124"/>
      <c r="F50" s="24">
        <f t="shared" si="4"/>
        <v>0</v>
      </c>
      <c r="G50" s="111" t="str">
        <f t="shared" si="5"/>
        <v/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6"/>
      <c r="OQ50" s="6"/>
      <c r="OR50" s="6"/>
      <c r="OS50" s="6"/>
    </row>
    <row r="51" spans="1:410" ht="15.75" thickBot="1" x14ac:dyDescent="0.3">
      <c r="A51" s="12"/>
      <c r="B51" s="13"/>
      <c r="C51" s="13"/>
      <c r="D51" s="69" t="s">
        <v>11</v>
      </c>
      <c r="E51" s="70"/>
      <c r="F51" s="25">
        <f>SUM(F41:F50)</f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6"/>
      <c r="OQ51" s="6"/>
      <c r="OR51" s="6"/>
      <c r="OS51" s="6"/>
    </row>
    <row r="52" spans="1:410" ht="15.75" thickBot="1" x14ac:dyDescent="0.3">
      <c r="A52" s="22"/>
      <c r="B52" s="4"/>
      <c r="C52" s="4"/>
      <c r="D52" s="4"/>
      <c r="E52" s="5"/>
      <c r="F52" s="117">
        <f>F23+F37+F51</f>
        <v>0</v>
      </c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  <c r="IV52" s="27"/>
      <c r="IW52" s="27"/>
      <c r="IX52" s="27"/>
      <c r="IY52" s="27"/>
      <c r="IZ52" s="27"/>
      <c r="JA52" s="27"/>
      <c r="JB52" s="27"/>
      <c r="JC52" s="27"/>
      <c r="JD52" s="27"/>
      <c r="JE52" s="27"/>
      <c r="JF52" s="27"/>
      <c r="JG52" s="27"/>
      <c r="JH52" s="27"/>
      <c r="JI52" s="27"/>
      <c r="JJ52" s="27"/>
      <c r="JK52" s="27"/>
      <c r="JL52" s="27"/>
      <c r="JM52" s="27"/>
      <c r="JN52" s="27"/>
      <c r="JO52" s="27"/>
      <c r="JP52" s="27"/>
      <c r="JQ52" s="27"/>
      <c r="JR52" s="27"/>
      <c r="JS52" s="27"/>
      <c r="JT52" s="27"/>
      <c r="JU52" s="27"/>
      <c r="JV52" s="27"/>
      <c r="JW52" s="27"/>
      <c r="JX52" s="27"/>
      <c r="JY52" s="27"/>
      <c r="JZ52" s="27"/>
      <c r="KA52" s="27"/>
      <c r="KB52" s="27"/>
      <c r="KC52" s="27"/>
      <c r="KD52" s="27"/>
      <c r="KE52" s="27"/>
      <c r="KF52" s="27"/>
      <c r="KG52" s="27"/>
      <c r="KH52" s="27"/>
      <c r="KI52" s="27"/>
      <c r="KJ52" s="27"/>
      <c r="KK52" s="27"/>
      <c r="KL52" s="27"/>
      <c r="KM52" s="27"/>
      <c r="KN52" s="27"/>
      <c r="KO52" s="27"/>
      <c r="KP52" s="27"/>
      <c r="KQ52" s="27"/>
      <c r="KR52" s="27"/>
      <c r="KS52" s="27"/>
      <c r="KT52" s="27"/>
      <c r="KU52" s="27"/>
      <c r="KV52" s="27"/>
      <c r="KW52" s="27"/>
      <c r="KX52" s="27"/>
      <c r="KY52" s="27"/>
      <c r="KZ52" s="27"/>
      <c r="LA52" s="27"/>
      <c r="LB52" s="27"/>
      <c r="LC52" s="27"/>
      <c r="LD52" s="27"/>
      <c r="LE52" s="27"/>
      <c r="LF52" s="27"/>
      <c r="LG52" s="27"/>
      <c r="LH52" s="27"/>
      <c r="LI52" s="27"/>
      <c r="LJ52" s="27"/>
      <c r="LK52" s="27"/>
      <c r="LL52" s="27"/>
      <c r="LM52" s="27"/>
      <c r="LN52" s="27"/>
      <c r="LO52" s="27"/>
      <c r="LP52" s="27"/>
      <c r="LQ52" s="27"/>
      <c r="LR52" s="27"/>
      <c r="LS52" s="27"/>
      <c r="LT52" s="27"/>
      <c r="LU52" s="27"/>
      <c r="LV52" s="27"/>
      <c r="LW52" s="27"/>
      <c r="LX52" s="27"/>
      <c r="LY52" s="27"/>
      <c r="LZ52" s="27"/>
      <c r="MA52" s="27"/>
      <c r="MB52" s="27"/>
      <c r="MC52" s="27"/>
      <c r="MD52" s="27"/>
      <c r="ME52" s="27"/>
      <c r="MF52" s="27"/>
      <c r="MG52" s="27"/>
      <c r="MH52" s="27"/>
      <c r="MI52" s="27"/>
      <c r="MJ52" s="27"/>
      <c r="MK52" s="27"/>
      <c r="ML52" s="27"/>
      <c r="MM52" s="27"/>
      <c r="MN52" s="27"/>
      <c r="MO52" s="27"/>
      <c r="MP52" s="27"/>
      <c r="MQ52" s="27"/>
      <c r="MR52" s="27"/>
      <c r="MS52" s="27"/>
      <c r="MT52" s="27"/>
      <c r="MU52" s="27"/>
      <c r="MV52" s="27"/>
      <c r="MW52" s="27"/>
      <c r="MX52" s="27"/>
      <c r="MY52" s="27"/>
      <c r="MZ52" s="27"/>
      <c r="NA52" s="27"/>
      <c r="NB52" s="27"/>
      <c r="NC52" s="27"/>
      <c r="ND52" s="27"/>
      <c r="NE52" s="27"/>
      <c r="NF52" s="27"/>
      <c r="NG52" s="27"/>
      <c r="NH52" s="27"/>
      <c r="NI52" s="27"/>
      <c r="NJ52" s="27"/>
      <c r="NK52" s="27"/>
      <c r="NL52" s="27"/>
      <c r="NM52" s="27"/>
      <c r="NN52" s="27"/>
      <c r="NO52" s="27"/>
      <c r="NP52" s="27"/>
      <c r="NQ52" s="27"/>
      <c r="NR52" s="27"/>
      <c r="NS52" s="27"/>
      <c r="NT52" s="27"/>
      <c r="NU52" s="27"/>
      <c r="NV52" s="27"/>
      <c r="NW52" s="27"/>
      <c r="NX52" s="27"/>
      <c r="NY52" s="27"/>
      <c r="NZ52" s="27"/>
      <c r="OA52" s="27"/>
      <c r="OB52" s="27"/>
      <c r="OC52" s="27"/>
      <c r="OD52" s="27"/>
      <c r="OE52" s="27"/>
      <c r="OF52" s="27"/>
      <c r="OG52" s="27"/>
      <c r="OH52" s="27"/>
      <c r="OI52" s="27"/>
      <c r="OJ52" s="27"/>
      <c r="OK52" s="27"/>
      <c r="OL52" s="27"/>
      <c r="OM52" s="27"/>
      <c r="ON52" s="27"/>
      <c r="OO52" s="27"/>
      <c r="OP52" s="27"/>
      <c r="OQ52" s="27"/>
      <c r="OR52" s="27"/>
      <c r="OS52" s="27"/>
    </row>
    <row r="53" spans="1:410" ht="23.25" customHeight="1" thickBot="1" x14ac:dyDescent="0.3">
      <c r="A53" s="82" t="s">
        <v>62</v>
      </c>
      <c r="B53" s="83"/>
      <c r="C53" s="83"/>
      <c r="D53" s="83"/>
      <c r="E53" s="84"/>
      <c r="F53" s="40">
        <f>IF(F52&gt;6,6,F52)</f>
        <v>0</v>
      </c>
    </row>
    <row r="56" spans="1:410" ht="30.75" customHeight="1" x14ac:dyDescent="0.25">
      <c r="A56" s="89" t="s">
        <v>23</v>
      </c>
      <c r="B56" s="90"/>
      <c r="C56" s="90"/>
      <c r="D56" s="90"/>
      <c r="E56" s="90"/>
      <c r="F56" s="90"/>
      <c r="G56" s="90"/>
      <c r="H56" s="90"/>
      <c r="I56" s="91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6"/>
      <c r="OQ56" s="6"/>
      <c r="OR56" s="6"/>
      <c r="OS56" s="6"/>
      <c r="OT56" s="6"/>
    </row>
    <row r="57" spans="1:410" ht="31.5" x14ac:dyDescent="0.25">
      <c r="A57" s="3" t="s">
        <v>3</v>
      </c>
      <c r="B57" s="88" t="s">
        <v>9</v>
      </c>
      <c r="C57" s="88"/>
      <c r="D57" s="35" t="s">
        <v>10</v>
      </c>
      <c r="E57" s="37" t="s">
        <v>40</v>
      </c>
      <c r="F57" s="37" t="s">
        <v>17</v>
      </c>
      <c r="G57" s="37" t="s">
        <v>13</v>
      </c>
      <c r="H57" s="37" t="s">
        <v>14</v>
      </c>
      <c r="I57" s="38" t="s">
        <v>15</v>
      </c>
    </row>
    <row r="58" spans="1:410" x14ac:dyDescent="0.25">
      <c r="A58" s="9">
        <v>1</v>
      </c>
      <c r="B58" s="85"/>
      <c r="C58" s="85"/>
      <c r="D58" s="41"/>
      <c r="E58" s="24" t="str">
        <f>IF(AND(D58&gt;=1,D58&lt;=11),0.1,"")</f>
        <v/>
      </c>
      <c r="F58" s="24" t="str">
        <f>IF(AND(D58&gt;=12,D58&lt;=40),0.2,"")</f>
        <v/>
      </c>
      <c r="G58" s="24" t="str">
        <f>IF(AND(D58&gt;=41,D58&lt;=100),0.4,"")</f>
        <v/>
      </c>
      <c r="H58" s="24" t="str">
        <f>IF(AND(D58&gt;=101,D58&lt;=200),0.6,"")</f>
        <v/>
      </c>
      <c r="I58" s="24" t="str">
        <f>IF(D58&gt;=201,0.75,"")</f>
        <v/>
      </c>
    </row>
    <row r="59" spans="1:410" x14ac:dyDescent="0.25">
      <c r="A59" s="9">
        <v>2</v>
      </c>
      <c r="B59" s="85"/>
      <c r="C59" s="85"/>
      <c r="D59" s="41"/>
      <c r="E59" s="24" t="str">
        <f t="shared" ref="E59:E77" si="6">IF(AND(D59&gt;=1,D59&lt;=11),0.1,"")</f>
        <v/>
      </c>
      <c r="F59" s="24" t="str">
        <f t="shared" ref="F59:F77" si="7">IF(AND(D59&gt;=12,D59&lt;=40),0.2,"")</f>
        <v/>
      </c>
      <c r="G59" s="24" t="str">
        <f t="shared" ref="G59:G77" si="8">IF(AND(D59&gt;=41,D59&lt;=100),0.4,"")</f>
        <v/>
      </c>
      <c r="H59" s="24" t="str">
        <f t="shared" ref="H59:H77" si="9">IF(AND(D59&gt;=101,D59&lt;=200),0.6,"")</f>
        <v/>
      </c>
      <c r="I59" s="24" t="str">
        <f t="shared" ref="I59:I77" si="10">IF(D59&gt;=201,0.75,"")</f>
        <v/>
      </c>
    </row>
    <row r="60" spans="1:410" x14ac:dyDescent="0.25">
      <c r="A60" s="9">
        <v>3</v>
      </c>
      <c r="B60" s="85"/>
      <c r="C60" s="85"/>
      <c r="D60" s="41"/>
      <c r="E60" s="24" t="str">
        <f t="shared" si="6"/>
        <v/>
      </c>
      <c r="F60" s="24" t="str">
        <f t="shared" si="7"/>
        <v/>
      </c>
      <c r="G60" s="24" t="str">
        <f t="shared" si="8"/>
        <v/>
      </c>
      <c r="H60" s="24" t="str">
        <f t="shared" si="9"/>
        <v/>
      </c>
      <c r="I60" s="24" t="str">
        <f t="shared" si="10"/>
        <v/>
      </c>
    </row>
    <row r="61" spans="1:410" x14ac:dyDescent="0.25">
      <c r="A61" s="9">
        <v>4</v>
      </c>
      <c r="B61" s="85"/>
      <c r="C61" s="85"/>
      <c r="D61" s="41"/>
      <c r="E61" s="24" t="str">
        <f t="shared" si="6"/>
        <v/>
      </c>
      <c r="F61" s="24" t="str">
        <f t="shared" si="7"/>
        <v/>
      </c>
      <c r="G61" s="24" t="str">
        <f t="shared" si="8"/>
        <v/>
      </c>
      <c r="H61" s="24" t="str">
        <f t="shared" si="9"/>
        <v/>
      </c>
      <c r="I61" s="24" t="str">
        <f t="shared" si="10"/>
        <v/>
      </c>
    </row>
    <row r="62" spans="1:410" ht="14.45" customHeight="1" x14ac:dyDescent="0.25">
      <c r="A62" s="9">
        <v>5</v>
      </c>
      <c r="B62" s="85"/>
      <c r="C62" s="85"/>
      <c r="D62" s="41"/>
      <c r="E62" s="24" t="str">
        <f t="shared" si="6"/>
        <v/>
      </c>
      <c r="F62" s="24" t="str">
        <f t="shared" si="7"/>
        <v/>
      </c>
      <c r="G62" s="24" t="str">
        <f t="shared" si="8"/>
        <v/>
      </c>
      <c r="H62" s="24" t="str">
        <f t="shared" si="9"/>
        <v/>
      </c>
      <c r="I62" s="24" t="str">
        <f t="shared" si="10"/>
        <v/>
      </c>
    </row>
    <row r="63" spans="1:410" x14ac:dyDescent="0.25">
      <c r="A63" s="9">
        <v>6</v>
      </c>
      <c r="B63" s="85"/>
      <c r="C63" s="85"/>
      <c r="D63" s="41"/>
      <c r="E63" s="24" t="str">
        <f t="shared" si="6"/>
        <v/>
      </c>
      <c r="F63" s="24" t="str">
        <f t="shared" si="7"/>
        <v/>
      </c>
      <c r="G63" s="24" t="str">
        <f t="shared" si="8"/>
        <v/>
      </c>
      <c r="H63" s="24" t="str">
        <f t="shared" si="9"/>
        <v/>
      </c>
      <c r="I63" s="24" t="str">
        <f t="shared" si="10"/>
        <v/>
      </c>
    </row>
    <row r="64" spans="1:410" x14ac:dyDescent="0.25">
      <c r="A64" s="9">
        <v>7</v>
      </c>
      <c r="B64" s="85"/>
      <c r="C64" s="85"/>
      <c r="D64" s="41"/>
      <c r="E64" s="24" t="str">
        <f t="shared" si="6"/>
        <v/>
      </c>
      <c r="F64" s="24" t="str">
        <f t="shared" si="7"/>
        <v/>
      </c>
      <c r="G64" s="24" t="str">
        <f t="shared" si="8"/>
        <v/>
      </c>
      <c r="H64" s="24" t="str">
        <f t="shared" si="9"/>
        <v/>
      </c>
      <c r="I64" s="24" t="str">
        <f t="shared" si="10"/>
        <v/>
      </c>
    </row>
    <row r="65" spans="1:9" x14ac:dyDescent="0.25">
      <c r="A65" s="9">
        <v>8</v>
      </c>
      <c r="B65" s="85"/>
      <c r="C65" s="85"/>
      <c r="D65" s="41"/>
      <c r="E65" s="24" t="str">
        <f t="shared" si="6"/>
        <v/>
      </c>
      <c r="F65" s="24" t="str">
        <f t="shared" si="7"/>
        <v/>
      </c>
      <c r="G65" s="24" t="str">
        <f t="shared" si="8"/>
        <v/>
      </c>
      <c r="H65" s="24" t="str">
        <f t="shared" si="9"/>
        <v/>
      </c>
      <c r="I65" s="24" t="str">
        <f t="shared" si="10"/>
        <v/>
      </c>
    </row>
    <row r="66" spans="1:9" x14ac:dyDescent="0.25">
      <c r="A66" s="9">
        <v>9</v>
      </c>
      <c r="B66" s="85"/>
      <c r="C66" s="85"/>
      <c r="D66" s="41"/>
      <c r="E66" s="24" t="str">
        <f t="shared" si="6"/>
        <v/>
      </c>
      <c r="F66" s="24" t="str">
        <f t="shared" si="7"/>
        <v/>
      </c>
      <c r="G66" s="24" t="str">
        <f t="shared" si="8"/>
        <v/>
      </c>
      <c r="H66" s="24" t="str">
        <f t="shared" si="9"/>
        <v/>
      </c>
      <c r="I66" s="24" t="str">
        <f t="shared" si="10"/>
        <v/>
      </c>
    </row>
    <row r="67" spans="1:9" x14ac:dyDescent="0.25">
      <c r="A67" s="9">
        <v>10</v>
      </c>
      <c r="B67" s="85"/>
      <c r="C67" s="85"/>
      <c r="D67" s="41"/>
      <c r="E67" s="24" t="str">
        <f t="shared" si="6"/>
        <v/>
      </c>
      <c r="F67" s="24" t="str">
        <f t="shared" si="7"/>
        <v/>
      </c>
      <c r="G67" s="24" t="str">
        <f t="shared" si="8"/>
        <v/>
      </c>
      <c r="H67" s="24" t="str">
        <f t="shared" si="9"/>
        <v/>
      </c>
      <c r="I67" s="24" t="str">
        <f t="shared" si="10"/>
        <v/>
      </c>
    </row>
    <row r="68" spans="1:9" x14ac:dyDescent="0.25">
      <c r="A68" s="9">
        <v>11</v>
      </c>
      <c r="B68" s="85"/>
      <c r="C68" s="85"/>
      <c r="D68" s="41"/>
      <c r="E68" s="24" t="str">
        <f t="shared" si="6"/>
        <v/>
      </c>
      <c r="F68" s="24" t="str">
        <f t="shared" si="7"/>
        <v/>
      </c>
      <c r="G68" s="24" t="str">
        <f t="shared" si="8"/>
        <v/>
      </c>
      <c r="H68" s="24" t="str">
        <f t="shared" si="9"/>
        <v/>
      </c>
      <c r="I68" s="24" t="str">
        <f t="shared" si="10"/>
        <v/>
      </c>
    </row>
    <row r="69" spans="1:9" x14ac:dyDescent="0.25">
      <c r="A69" s="9">
        <v>12</v>
      </c>
      <c r="B69" s="85"/>
      <c r="C69" s="85"/>
      <c r="D69" s="41"/>
      <c r="E69" s="24" t="str">
        <f t="shared" si="6"/>
        <v/>
      </c>
      <c r="F69" s="24" t="str">
        <f t="shared" si="7"/>
        <v/>
      </c>
      <c r="G69" s="24" t="str">
        <f t="shared" si="8"/>
        <v/>
      </c>
      <c r="H69" s="24" t="str">
        <f t="shared" si="9"/>
        <v/>
      </c>
      <c r="I69" s="24" t="str">
        <f t="shared" si="10"/>
        <v/>
      </c>
    </row>
    <row r="70" spans="1:9" x14ac:dyDescent="0.25">
      <c r="A70" s="9">
        <v>13</v>
      </c>
      <c r="B70" s="85"/>
      <c r="C70" s="85"/>
      <c r="D70" s="41"/>
      <c r="E70" s="24" t="str">
        <f t="shared" si="6"/>
        <v/>
      </c>
      <c r="F70" s="24" t="str">
        <f t="shared" si="7"/>
        <v/>
      </c>
      <c r="G70" s="24" t="str">
        <f t="shared" si="8"/>
        <v/>
      </c>
      <c r="H70" s="24" t="str">
        <f t="shared" si="9"/>
        <v/>
      </c>
      <c r="I70" s="24" t="str">
        <f t="shared" si="10"/>
        <v/>
      </c>
    </row>
    <row r="71" spans="1:9" x14ac:dyDescent="0.25">
      <c r="A71" s="9">
        <v>14</v>
      </c>
      <c r="B71" s="85"/>
      <c r="C71" s="85"/>
      <c r="D71" s="41"/>
      <c r="E71" s="24" t="str">
        <f t="shared" si="6"/>
        <v/>
      </c>
      <c r="F71" s="24" t="str">
        <f t="shared" si="7"/>
        <v/>
      </c>
      <c r="G71" s="24" t="str">
        <f t="shared" si="8"/>
        <v/>
      </c>
      <c r="H71" s="24" t="str">
        <f t="shared" si="9"/>
        <v/>
      </c>
      <c r="I71" s="24" t="str">
        <f t="shared" si="10"/>
        <v/>
      </c>
    </row>
    <row r="72" spans="1:9" x14ac:dyDescent="0.25">
      <c r="A72" s="9">
        <v>15</v>
      </c>
      <c r="B72" s="85"/>
      <c r="C72" s="85"/>
      <c r="D72" s="41"/>
      <c r="E72" s="24" t="str">
        <f t="shared" si="6"/>
        <v/>
      </c>
      <c r="F72" s="24" t="str">
        <f t="shared" si="7"/>
        <v/>
      </c>
      <c r="G72" s="24" t="str">
        <f t="shared" si="8"/>
        <v/>
      </c>
      <c r="H72" s="24" t="str">
        <f t="shared" si="9"/>
        <v/>
      </c>
      <c r="I72" s="24" t="str">
        <f t="shared" si="10"/>
        <v/>
      </c>
    </row>
    <row r="73" spans="1:9" x14ac:dyDescent="0.25">
      <c r="A73" s="9">
        <v>16</v>
      </c>
      <c r="B73" s="85"/>
      <c r="C73" s="85"/>
      <c r="D73" s="41"/>
      <c r="E73" s="24" t="str">
        <f t="shared" si="6"/>
        <v/>
      </c>
      <c r="F73" s="24" t="str">
        <f t="shared" si="7"/>
        <v/>
      </c>
      <c r="G73" s="24" t="str">
        <f t="shared" si="8"/>
        <v/>
      </c>
      <c r="H73" s="24" t="str">
        <f t="shared" si="9"/>
        <v/>
      </c>
      <c r="I73" s="24" t="str">
        <f t="shared" si="10"/>
        <v/>
      </c>
    </row>
    <row r="74" spans="1:9" x14ac:dyDescent="0.25">
      <c r="A74" s="9">
        <v>17</v>
      </c>
      <c r="B74" s="85"/>
      <c r="C74" s="85"/>
      <c r="D74" s="41"/>
      <c r="E74" s="24" t="str">
        <f t="shared" si="6"/>
        <v/>
      </c>
      <c r="F74" s="24" t="str">
        <f t="shared" si="7"/>
        <v/>
      </c>
      <c r="G74" s="24" t="str">
        <f t="shared" si="8"/>
        <v/>
      </c>
      <c r="H74" s="24" t="str">
        <f t="shared" si="9"/>
        <v/>
      </c>
      <c r="I74" s="24" t="str">
        <f t="shared" si="10"/>
        <v/>
      </c>
    </row>
    <row r="75" spans="1:9" x14ac:dyDescent="0.25">
      <c r="A75" s="9">
        <v>18</v>
      </c>
      <c r="B75" s="85"/>
      <c r="C75" s="85"/>
      <c r="D75" s="41"/>
      <c r="E75" s="24" t="str">
        <f t="shared" si="6"/>
        <v/>
      </c>
      <c r="F75" s="24" t="str">
        <f t="shared" si="7"/>
        <v/>
      </c>
      <c r="G75" s="24" t="str">
        <f t="shared" si="8"/>
        <v/>
      </c>
      <c r="H75" s="24" t="str">
        <f t="shared" si="9"/>
        <v/>
      </c>
      <c r="I75" s="24" t="str">
        <f t="shared" si="10"/>
        <v/>
      </c>
    </row>
    <row r="76" spans="1:9" x14ac:dyDescent="0.25">
      <c r="A76" s="9">
        <v>19</v>
      </c>
      <c r="B76" s="85"/>
      <c r="C76" s="85"/>
      <c r="D76" s="41"/>
      <c r="E76" s="24" t="str">
        <f t="shared" si="6"/>
        <v/>
      </c>
      <c r="F76" s="24" t="str">
        <f t="shared" si="7"/>
        <v/>
      </c>
      <c r="G76" s="24" t="str">
        <f t="shared" si="8"/>
        <v/>
      </c>
      <c r="H76" s="24" t="str">
        <f t="shared" si="9"/>
        <v/>
      </c>
      <c r="I76" s="24" t="str">
        <f t="shared" si="10"/>
        <v/>
      </c>
    </row>
    <row r="77" spans="1:9" x14ac:dyDescent="0.25">
      <c r="A77" s="9">
        <v>20</v>
      </c>
      <c r="B77" s="85"/>
      <c r="C77" s="85"/>
      <c r="D77" s="41"/>
      <c r="E77" s="24" t="str">
        <f t="shared" si="6"/>
        <v/>
      </c>
      <c r="F77" s="24" t="str">
        <f t="shared" si="7"/>
        <v/>
      </c>
      <c r="G77" s="24" t="str">
        <f t="shared" si="8"/>
        <v/>
      </c>
      <c r="H77" s="24" t="str">
        <f t="shared" si="9"/>
        <v/>
      </c>
      <c r="I77" s="24" t="str">
        <f t="shared" si="10"/>
        <v/>
      </c>
    </row>
    <row r="78" spans="1:9" ht="15" customHeight="1" x14ac:dyDescent="0.25">
      <c r="A78" s="14"/>
      <c r="B78" s="15"/>
      <c r="C78" s="15"/>
      <c r="E78" s="31">
        <f>SUM(E58:E77)</f>
        <v>0</v>
      </c>
      <c r="F78" s="31">
        <f>SUM(F58:F77)</f>
        <v>0</v>
      </c>
      <c r="G78" s="32">
        <f>SUM(G58:G77)</f>
        <v>0</v>
      </c>
      <c r="H78" s="32">
        <f>SUM(H58:H77)</f>
        <v>0</v>
      </c>
      <c r="I78" s="32">
        <f>SUM(I58:I77)</f>
        <v>0</v>
      </c>
    </row>
    <row r="79" spans="1:9" ht="10.5" customHeight="1" x14ac:dyDescent="0.25">
      <c r="A79" s="64"/>
      <c r="B79" s="45"/>
      <c r="C79" s="45"/>
      <c r="D79" s="66" t="s">
        <v>48</v>
      </c>
      <c r="E79" s="65">
        <f>COUNT(E58:E77)</f>
        <v>0</v>
      </c>
      <c r="F79" s="65">
        <f t="shared" ref="F79:I79" si="11">COUNT(F58:F77)</f>
        <v>0</v>
      </c>
      <c r="G79" s="65">
        <f t="shared" si="11"/>
        <v>0</v>
      </c>
      <c r="H79" s="65">
        <f t="shared" si="11"/>
        <v>0</v>
      </c>
      <c r="I79" s="65">
        <f t="shared" si="11"/>
        <v>0</v>
      </c>
    </row>
    <row r="80" spans="1:9" ht="15.75" thickBot="1" x14ac:dyDescent="0.3">
      <c r="A80" s="86"/>
      <c r="B80" s="87"/>
      <c r="C80" s="87"/>
      <c r="D80" s="87"/>
      <c r="E80" s="116">
        <f>E78+F78+G78+H78+I78</f>
        <v>0</v>
      </c>
      <c r="F80" s="116"/>
      <c r="G80" s="116"/>
      <c r="H80" s="116"/>
      <c r="I80" s="116"/>
    </row>
    <row r="81" spans="1:14" ht="23.25" customHeight="1" thickBot="1" x14ac:dyDescent="0.3">
      <c r="A81" s="82" t="s">
        <v>63</v>
      </c>
      <c r="B81" s="83"/>
      <c r="C81" s="83"/>
      <c r="D81" s="83"/>
      <c r="E81" s="84"/>
      <c r="F81" s="40">
        <f>IF(E80&gt;2,2,E80)</f>
        <v>0</v>
      </c>
      <c r="G81" s="45"/>
      <c r="H81" s="45"/>
    </row>
    <row r="82" spans="1:14" x14ac:dyDescent="0.25">
      <c r="A82" s="6"/>
      <c r="B82" s="21"/>
      <c r="C82" s="21"/>
      <c r="D82" s="21"/>
      <c r="E82" s="21"/>
      <c r="F82" s="21"/>
      <c r="G82" s="21"/>
    </row>
    <row r="83" spans="1:14" ht="35.25" customHeight="1" x14ac:dyDescent="0.25">
      <c r="A83" s="89" t="s">
        <v>50</v>
      </c>
      <c r="B83" s="90"/>
      <c r="C83" s="90"/>
      <c r="D83" s="90"/>
      <c r="E83" s="90"/>
      <c r="F83" s="91"/>
      <c r="G83" s="51"/>
      <c r="H83" s="52"/>
      <c r="I83" s="113"/>
      <c r="J83" s="113"/>
      <c r="K83" s="113"/>
      <c r="L83" s="113"/>
      <c r="M83" s="113"/>
    </row>
    <row r="84" spans="1:14" x14ac:dyDescent="0.25">
      <c r="A84" s="58" t="s">
        <v>28</v>
      </c>
      <c r="B84" s="59"/>
      <c r="C84" s="59"/>
      <c r="D84" s="94" t="s">
        <v>8</v>
      </c>
      <c r="E84" s="94"/>
      <c r="F84" s="39" t="s">
        <v>16</v>
      </c>
      <c r="G84" s="53"/>
      <c r="H84" s="53"/>
      <c r="I84" s="113"/>
      <c r="J84" s="113"/>
      <c r="K84" s="8" t="s">
        <v>25</v>
      </c>
      <c r="L84" s="8" t="s">
        <v>26</v>
      </c>
      <c r="M84" s="8" t="s">
        <v>27</v>
      </c>
      <c r="N84" s="53"/>
    </row>
    <row r="85" spans="1:14" ht="18" customHeight="1" x14ac:dyDescent="0.2">
      <c r="A85" s="9">
        <v>1</v>
      </c>
      <c r="B85" s="92"/>
      <c r="C85" s="93"/>
      <c r="D85" s="95"/>
      <c r="E85" s="96"/>
      <c r="F85" s="24" t="str">
        <f>IF(D85&lt;&gt;"",INDEX(T_barem_titulacio,MATCH(D85,L_titulacio,0),3),"")</f>
        <v/>
      </c>
      <c r="G85" s="53"/>
      <c r="H85" s="53"/>
      <c r="I85" s="113"/>
      <c r="J85" s="113"/>
      <c r="K85" s="60" t="s">
        <v>45</v>
      </c>
      <c r="L85" s="61"/>
      <c r="M85" s="62">
        <v>1</v>
      </c>
      <c r="N85" s="53"/>
    </row>
    <row r="86" spans="1:14" ht="18" customHeight="1" x14ac:dyDescent="0.2">
      <c r="A86" s="9">
        <v>2</v>
      </c>
      <c r="B86" s="92"/>
      <c r="C86" s="93"/>
      <c r="D86" s="95"/>
      <c r="E86" s="96"/>
      <c r="F86" s="24" t="str">
        <f>IF(D86&lt;&gt;"",INDEX(T_barem_titulacio,MATCH(D86,L_titulacio,0),3),"")</f>
        <v/>
      </c>
      <c r="G86" s="53"/>
      <c r="H86" s="53"/>
      <c r="I86" s="113"/>
      <c r="J86" s="113"/>
      <c r="K86" s="60" t="s">
        <v>46</v>
      </c>
      <c r="L86" s="61"/>
      <c r="M86" s="62">
        <v>1.2</v>
      </c>
      <c r="N86" s="53"/>
    </row>
    <row r="87" spans="1:14" ht="18" customHeight="1" x14ac:dyDescent="0.2">
      <c r="A87" s="9">
        <v>3</v>
      </c>
      <c r="B87" s="92"/>
      <c r="C87" s="93"/>
      <c r="D87" s="95"/>
      <c r="E87" s="96"/>
      <c r="F87" s="24" t="str">
        <f>IF(D87&lt;&gt;"",INDEX(T_barem_titulacio,MATCH(D87,L_titulacio,0),3),"")</f>
        <v/>
      </c>
      <c r="G87" s="53"/>
      <c r="H87" s="53"/>
      <c r="I87" s="113"/>
      <c r="J87" s="113"/>
      <c r="K87" s="60" t="s">
        <v>52</v>
      </c>
      <c r="L87" s="61"/>
      <c r="M87" s="62">
        <v>1.5</v>
      </c>
      <c r="N87" s="53"/>
    </row>
    <row r="88" spans="1:14" ht="18" customHeight="1" x14ac:dyDescent="0.2">
      <c r="A88" s="9">
        <v>4</v>
      </c>
      <c r="B88" s="92"/>
      <c r="C88" s="93"/>
      <c r="D88" s="95"/>
      <c r="E88" s="96"/>
      <c r="F88" s="24" t="str">
        <f>IF(D88&lt;&gt;"",INDEX(T_barem_titulacio,MATCH(D88,L_titulacio,0),3),"")</f>
        <v/>
      </c>
      <c r="G88" s="53"/>
      <c r="H88" s="53"/>
      <c r="I88" s="113"/>
      <c r="J88" s="113"/>
      <c r="K88" s="60" t="s">
        <v>53</v>
      </c>
      <c r="L88" s="118"/>
      <c r="M88" s="62">
        <v>0.75</v>
      </c>
      <c r="N88" s="53"/>
    </row>
    <row r="89" spans="1:14" ht="16.5" customHeight="1" thickBot="1" x14ac:dyDescent="0.3">
      <c r="A89" s="33"/>
      <c r="B89" s="34"/>
      <c r="C89" s="34"/>
      <c r="D89" s="34"/>
      <c r="E89" s="34"/>
      <c r="F89" s="33">
        <f>SUM(F84:F88)</f>
        <v>0</v>
      </c>
      <c r="G89" s="53"/>
      <c r="H89" s="53"/>
      <c r="I89" s="113"/>
      <c r="J89" s="113"/>
      <c r="K89" s="60" t="s">
        <v>43</v>
      </c>
      <c r="L89" s="60"/>
      <c r="M89" s="63">
        <v>0.2</v>
      </c>
      <c r="N89" s="53"/>
    </row>
    <row r="90" spans="1:14" ht="23.25" customHeight="1" thickBot="1" x14ac:dyDescent="0.3">
      <c r="A90" s="82" t="s">
        <v>44</v>
      </c>
      <c r="B90" s="83"/>
      <c r="C90" s="83"/>
      <c r="D90" s="83"/>
      <c r="E90" s="84"/>
      <c r="F90" s="54">
        <f>IF(F89&gt;2,2,F89)</f>
        <v>0</v>
      </c>
      <c r="G90" s="53"/>
      <c r="H90" s="53"/>
      <c r="I90" s="113"/>
      <c r="J90" s="113"/>
      <c r="K90" s="60" t="s">
        <v>59</v>
      </c>
      <c r="L90" s="60"/>
      <c r="M90" s="63">
        <v>0.25</v>
      </c>
      <c r="N90" s="53"/>
    </row>
    <row r="91" spans="1:14" ht="24" customHeight="1" x14ac:dyDescent="0.25">
      <c r="A91" s="10"/>
      <c r="B91" s="10"/>
      <c r="C91" s="10"/>
      <c r="D91" s="10"/>
      <c r="E91" s="11"/>
      <c r="F91" s="11"/>
      <c r="G91" s="53"/>
      <c r="H91" s="53"/>
      <c r="I91" s="113"/>
      <c r="J91" s="113"/>
      <c r="K91" s="60" t="s">
        <v>60</v>
      </c>
      <c r="L91" s="60"/>
      <c r="M91" s="63">
        <v>0.5</v>
      </c>
      <c r="N91" s="53"/>
    </row>
    <row r="92" spans="1:14" x14ac:dyDescent="0.25">
      <c r="A92" s="89" t="s">
        <v>54</v>
      </c>
      <c r="B92" s="90"/>
      <c r="C92" s="90"/>
      <c r="D92" s="90"/>
      <c r="E92" s="90"/>
      <c r="F92" s="91"/>
      <c r="H92" s="56"/>
      <c r="I92" s="55"/>
      <c r="J92" s="57"/>
      <c r="K92" s="119" t="s">
        <v>55</v>
      </c>
      <c r="L92" s="119"/>
      <c r="M92" s="63">
        <v>0.5</v>
      </c>
    </row>
    <row r="93" spans="1:14" ht="20.25" customHeight="1" x14ac:dyDescent="0.25">
      <c r="A93" s="115" t="s">
        <v>58</v>
      </c>
      <c r="B93" s="59"/>
      <c r="C93" s="59"/>
      <c r="D93" s="94" t="s">
        <v>8</v>
      </c>
      <c r="E93" s="94"/>
      <c r="F93" s="39" t="s">
        <v>16</v>
      </c>
    </row>
    <row r="94" spans="1:14" x14ac:dyDescent="0.25">
      <c r="A94" s="9">
        <v>1</v>
      </c>
      <c r="B94" s="92"/>
      <c r="C94" s="93"/>
      <c r="D94" s="95"/>
      <c r="E94" s="96"/>
      <c r="F94" s="24" t="str">
        <f>IF(D94&lt;&gt;"",INDEX(T_barem_titulacio,MATCH(D94,L_titulacio,0),3),"")</f>
        <v/>
      </c>
    </row>
    <row r="95" spans="1:14" ht="15.75" thickBot="1" x14ac:dyDescent="0.3">
      <c r="A95" s="33"/>
      <c r="B95" s="34"/>
      <c r="C95" s="34"/>
      <c r="D95" s="34"/>
      <c r="E95" s="34"/>
      <c r="F95" s="114">
        <f>SUM(F93:F94)</f>
        <v>0</v>
      </c>
    </row>
    <row r="96" spans="1:14" ht="23.25" customHeight="1" thickBot="1" x14ac:dyDescent="0.3">
      <c r="A96" s="82" t="s">
        <v>56</v>
      </c>
      <c r="B96" s="83"/>
      <c r="C96" s="83"/>
      <c r="D96" s="83"/>
      <c r="E96" s="84"/>
      <c r="F96" s="40">
        <f>IF(F95&gt;0.5,0.5,F95)</f>
        <v>0</v>
      </c>
      <c r="G96" s="45"/>
      <c r="H96" s="45"/>
    </row>
    <row r="97" spans="1:8" x14ac:dyDescent="0.25">
      <c r="A97" s="28"/>
      <c r="B97" s="29"/>
      <c r="C97" s="29"/>
      <c r="D97" s="29"/>
      <c r="E97" s="27"/>
      <c r="F97" s="27"/>
    </row>
    <row r="98" spans="1:8" x14ac:dyDescent="0.25">
      <c r="A98" s="89" t="s">
        <v>57</v>
      </c>
      <c r="B98" s="90"/>
      <c r="C98" s="90"/>
      <c r="D98" s="90"/>
      <c r="E98" s="90"/>
      <c r="F98" s="91"/>
    </row>
    <row r="99" spans="1:8" x14ac:dyDescent="0.25">
      <c r="A99" s="115" t="s">
        <v>58</v>
      </c>
      <c r="B99" s="59"/>
      <c r="C99" s="59"/>
      <c r="D99" s="94" t="s">
        <v>8</v>
      </c>
      <c r="E99" s="94"/>
      <c r="F99" s="39" t="s">
        <v>16</v>
      </c>
    </row>
    <row r="100" spans="1:8" x14ac:dyDescent="0.25">
      <c r="A100" s="9">
        <v>1</v>
      </c>
      <c r="B100" s="92"/>
      <c r="C100" s="93"/>
      <c r="D100" s="95"/>
      <c r="E100" s="96"/>
      <c r="F100" s="24" t="str">
        <f>IF(D100&lt;&gt;"",INDEX(T_barem_titulacio,MATCH(D100,L_titulacio,0),3),"")</f>
        <v/>
      </c>
    </row>
    <row r="101" spans="1:8" ht="15" customHeight="1" x14ac:dyDescent="0.25">
      <c r="A101" s="9">
        <v>2</v>
      </c>
      <c r="B101" s="92"/>
      <c r="C101" s="93"/>
      <c r="D101" s="95"/>
      <c r="E101" s="96"/>
      <c r="F101" s="24" t="str">
        <f>IF(D101&lt;&gt;"",INDEX(T_barem_titulacio,MATCH(D101,L_titulacio,0),3),"")</f>
        <v/>
      </c>
    </row>
    <row r="102" spans="1:8" ht="15.75" thickBot="1" x14ac:dyDescent="0.3">
      <c r="A102" s="33"/>
      <c r="B102" s="34"/>
      <c r="C102" s="34"/>
      <c r="D102" s="34"/>
      <c r="E102" s="34"/>
      <c r="F102" s="114">
        <f>SUM(F99:F101)</f>
        <v>0</v>
      </c>
    </row>
    <row r="103" spans="1:8" ht="23.25" customHeight="1" thickBot="1" x14ac:dyDescent="0.3">
      <c r="A103" s="82" t="s">
        <v>61</v>
      </c>
      <c r="B103" s="83"/>
      <c r="C103" s="83"/>
      <c r="D103" s="83"/>
      <c r="E103" s="84"/>
      <c r="F103" s="40">
        <f>IF(F102&gt;0.5,0.5,F102)</f>
        <v>0</v>
      </c>
      <c r="G103" s="45"/>
      <c r="H103" s="45"/>
    </row>
    <row r="104" spans="1:8" ht="15.75" thickBot="1" x14ac:dyDescent="0.3">
      <c r="A104" s="28"/>
      <c r="B104" s="29"/>
      <c r="C104" s="29"/>
      <c r="D104" s="29"/>
      <c r="E104" s="27"/>
      <c r="F104" s="27"/>
    </row>
    <row r="105" spans="1:8" ht="26.25" customHeight="1" thickBot="1" x14ac:dyDescent="0.3">
      <c r="A105" s="120" t="s">
        <v>24</v>
      </c>
      <c r="B105" s="121"/>
      <c r="C105" s="121"/>
      <c r="D105" s="121"/>
      <c r="E105" s="122"/>
      <c r="F105" s="123">
        <f>F53+F81+F90+F96+F103</f>
        <v>0</v>
      </c>
    </row>
  </sheetData>
  <sheetProtection algorithmName="SHA-512" hashValue="eUlJfFgQ9rmf/LadSgpEACFEOZlegzOPcJQIdo4in5DNG71eJgKABlFBpoX2U+8sB9exFfValhfn+DNKppmyeA==" saltValue="SoM7tsKBRVdSzMKCwAjO8g==" spinCount="100000" sheet="1" objects="1" scenarios="1"/>
  <protectedRanges>
    <protectedRange sqref="A4:F4" name="Rango1"/>
  </protectedRanges>
  <mergeCells count="67">
    <mergeCell ref="A103:E103"/>
    <mergeCell ref="B101:C101"/>
    <mergeCell ref="D101:E101"/>
    <mergeCell ref="A96:E96"/>
    <mergeCell ref="A98:F98"/>
    <mergeCell ref="D99:E99"/>
    <mergeCell ref="B100:C100"/>
    <mergeCell ref="D100:E100"/>
    <mergeCell ref="A92:F92"/>
    <mergeCell ref="D93:E93"/>
    <mergeCell ref="B94:C94"/>
    <mergeCell ref="D94:E94"/>
    <mergeCell ref="E80:I80"/>
    <mergeCell ref="B76:C76"/>
    <mergeCell ref="B74:C74"/>
    <mergeCell ref="A56:I56"/>
    <mergeCell ref="A53:E53"/>
    <mergeCell ref="B72:C72"/>
    <mergeCell ref="B73:C73"/>
    <mergeCell ref="B69:C69"/>
    <mergeCell ref="B70:C70"/>
    <mergeCell ref="B71:C71"/>
    <mergeCell ref="A8:F8"/>
    <mergeCell ref="A10:F10"/>
    <mergeCell ref="A11:C11"/>
    <mergeCell ref="D11:F11"/>
    <mergeCell ref="A25:C25"/>
    <mergeCell ref="D25:F25"/>
    <mergeCell ref="A90:E90"/>
    <mergeCell ref="A105:E105"/>
    <mergeCell ref="A83:F83"/>
    <mergeCell ref="B85:C85"/>
    <mergeCell ref="D84:E84"/>
    <mergeCell ref="D85:E85"/>
    <mergeCell ref="D86:E86"/>
    <mergeCell ref="B86:C86"/>
    <mergeCell ref="B87:C87"/>
    <mergeCell ref="D87:E87"/>
    <mergeCell ref="B88:C88"/>
    <mergeCell ref="D88:E88"/>
    <mergeCell ref="A81:E81"/>
    <mergeCell ref="B77:C77"/>
    <mergeCell ref="A80:D80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5:C75"/>
    <mergeCell ref="B66:C66"/>
    <mergeCell ref="B67:C67"/>
    <mergeCell ref="B68:C68"/>
    <mergeCell ref="A1:F1"/>
    <mergeCell ref="D23:E23"/>
    <mergeCell ref="D37:E37"/>
    <mergeCell ref="D51:E51"/>
    <mergeCell ref="A4:F4"/>
    <mergeCell ref="E6:F6"/>
    <mergeCell ref="A6:C6"/>
    <mergeCell ref="A7:D7"/>
    <mergeCell ref="E7:F7"/>
    <mergeCell ref="A39:C39"/>
    <mergeCell ref="D39:F39"/>
  </mergeCells>
  <dataValidations count="3">
    <dataValidation type="list" allowBlank="1" showInputMessage="1" showErrorMessage="1" sqref="D85:E88" xr:uid="{DCF6456D-8537-4946-89ED-75324DBC20D1}">
      <formula1>$K$85:$K$88</formula1>
    </dataValidation>
    <dataValidation type="list" allowBlank="1" showInputMessage="1" showErrorMessage="1" sqref="D94:E94" xr:uid="{6FB3E736-A45F-4148-A921-F6FC9BC88EB2}">
      <formula1>$K$92</formula1>
    </dataValidation>
    <dataValidation type="list" allowBlank="1" showInputMessage="1" showErrorMessage="1" sqref="D100:E101" xr:uid="{57DD90FE-B346-4B97-BBE9-367461CC1EE7}">
      <formula1>$K$90:$K$91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B28" sqref="B28"/>
    </sheetView>
  </sheetViews>
  <sheetFormatPr baseColWidth="10" defaultColWidth="11.42578125" defaultRowHeight="15" x14ac:dyDescent="0.25"/>
  <cols>
    <col min="1" max="1" width="43.5703125" customWidth="1"/>
    <col min="2" max="2" width="20.42578125" customWidth="1"/>
    <col min="12" max="12" width="21.85546875" customWidth="1"/>
  </cols>
  <sheetData>
    <row r="1" spans="1:14" ht="15.75" customHeight="1" x14ac:dyDescent="0.25">
      <c r="A1" s="104" t="s">
        <v>34</v>
      </c>
      <c r="B1" s="104" t="s">
        <v>1</v>
      </c>
      <c r="C1" s="42" t="s">
        <v>29</v>
      </c>
      <c r="D1" s="42" t="s">
        <v>35</v>
      </c>
      <c r="E1" s="42" t="s">
        <v>30</v>
      </c>
      <c r="F1" s="106" t="s">
        <v>11</v>
      </c>
      <c r="G1" s="43" t="s">
        <v>38</v>
      </c>
      <c r="H1" s="42" t="s">
        <v>31</v>
      </c>
      <c r="I1" s="42" t="s">
        <v>32</v>
      </c>
      <c r="J1" s="42" t="s">
        <v>33</v>
      </c>
      <c r="K1" s="106" t="s">
        <v>11</v>
      </c>
      <c r="L1" s="107" t="s">
        <v>36</v>
      </c>
      <c r="M1" s="102" t="s">
        <v>11</v>
      </c>
      <c r="N1" s="102" t="s">
        <v>39</v>
      </c>
    </row>
    <row r="2" spans="1:14" ht="26.25" customHeight="1" x14ac:dyDescent="0.25">
      <c r="A2" s="105"/>
      <c r="B2" s="105"/>
      <c r="C2" s="107" t="s">
        <v>19</v>
      </c>
      <c r="D2" s="107"/>
      <c r="E2" s="107"/>
      <c r="F2" s="106"/>
      <c r="G2" s="108" t="s">
        <v>23</v>
      </c>
      <c r="H2" s="109"/>
      <c r="I2" s="109"/>
      <c r="J2" s="110"/>
      <c r="K2" s="106"/>
      <c r="L2" s="107"/>
      <c r="M2" s="103"/>
      <c r="N2" s="103"/>
    </row>
    <row r="3" spans="1:14" x14ac:dyDescent="0.25">
      <c r="A3" s="46">
        <f>'MÈRITS '!A7:B7</f>
        <v>0</v>
      </c>
      <c r="B3" s="47">
        <f>'MÈRITS '!E7</f>
        <v>0</v>
      </c>
      <c r="C3" s="48">
        <f>'MÈRITS '!F23</f>
        <v>0</v>
      </c>
      <c r="D3" s="48">
        <f>'MÈRITS '!F37</f>
        <v>0</v>
      </c>
      <c r="E3" s="48">
        <f>'MÈRITS '!F51</f>
        <v>0</v>
      </c>
      <c r="F3" s="49">
        <f>'MÈRITS '!F53</f>
        <v>0</v>
      </c>
      <c r="G3" s="50">
        <f>'MÈRITS '!F78</f>
        <v>0</v>
      </c>
      <c r="H3" s="50">
        <f>'MÈRITS '!G78</f>
        <v>0</v>
      </c>
      <c r="I3" s="50">
        <f>'MÈRITS '!H78</f>
        <v>0</v>
      </c>
      <c r="J3" s="50">
        <f>'MÈRITS '!I78</f>
        <v>0</v>
      </c>
      <c r="K3" s="49">
        <f>'MÈRITS '!F81</f>
        <v>0</v>
      </c>
      <c r="L3" s="49">
        <f>'MÈRITS '!F90</f>
        <v>0</v>
      </c>
      <c r="M3" s="49">
        <f>L3+K3+F3</f>
        <v>0</v>
      </c>
      <c r="N3" s="49">
        <f>'MÈRITS '!F105</f>
        <v>0</v>
      </c>
    </row>
  </sheetData>
  <sheetProtection password="D377" sheet="1" objects="1" scenarios="1"/>
  <mergeCells count="9">
    <mergeCell ref="M1:M2"/>
    <mergeCell ref="N1:N2"/>
    <mergeCell ref="A1:A2"/>
    <mergeCell ref="B1:B2"/>
    <mergeCell ref="F1:F2"/>
    <mergeCell ref="K1:K2"/>
    <mergeCell ref="L1:L2"/>
    <mergeCell ref="C2:E2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MÈRITS </vt:lpstr>
      <vt:lpstr>GRAELLA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2024-10-28T10:53:31Z</dcterms:modified>
</cp:coreProperties>
</file>