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toyacr\Desktop\documents ofertes feina\"/>
    </mc:Choice>
  </mc:AlternateContent>
  <xr:revisionPtr revIDLastSave="0" documentId="8_{03160315-F01F-4C7F-A60B-99B6CCF7C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17" i="1"/>
  <c r="F29" i="1"/>
  <c r="F30" i="1"/>
  <c r="F31" i="1"/>
  <c r="F32" i="1"/>
  <c r="F33" i="1"/>
  <c r="F34" i="1"/>
  <c r="F35" i="1"/>
  <c r="F36" i="1"/>
  <c r="F37" i="1"/>
  <c r="F28" i="1"/>
  <c r="F15" i="1"/>
  <c r="F16" i="1"/>
  <c r="F18" i="1"/>
  <c r="F19" i="1"/>
  <c r="F20" i="1"/>
  <c r="F22" i="1"/>
  <c r="F23" i="1"/>
  <c r="F14" i="1"/>
  <c r="B3" i="3" l="1"/>
  <c r="A3" i="3"/>
  <c r="F62" i="1"/>
  <c r="F63" i="1"/>
  <c r="F61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55" i="1" l="1"/>
  <c r="J3" i="3" s="1"/>
  <c r="F55" i="1"/>
  <c r="H3" i="3" s="1"/>
  <c r="G55" i="1"/>
  <c r="I3" i="3" s="1"/>
  <c r="F38" i="1"/>
  <c r="E3" i="3" s="1"/>
  <c r="E55" i="1"/>
  <c r="G3" i="3" s="1"/>
  <c r="F64" i="1"/>
  <c r="F65" i="1" s="1"/>
  <c r="E56" i="1" l="1"/>
  <c r="F57" i="1" s="1"/>
  <c r="K3" i="3" s="1"/>
  <c r="L3" i="3"/>
  <c r="F24" i="1"/>
  <c r="D3" i="3" l="1"/>
  <c r="F39" i="1"/>
  <c r="F40" i="1" s="1"/>
  <c r="C3" i="3"/>
  <c r="F3" i="3" l="1"/>
  <c r="M3" i="3" s="1"/>
  <c r="F68" i="1"/>
  <c r="N3" i="3" s="1"/>
</calcChain>
</file>

<file path=xl/sharedStrings.xml><?xml version="1.0" encoding="utf-8"?>
<sst xmlns="http://schemas.openxmlformats.org/spreadsheetml/2006/main" count="67" uniqueCount="52">
  <si>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</si>
  <si>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</si>
  <si>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</si>
  <si>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</si>
  <si>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</si>
  <si>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</si>
  <si>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</si>
  <si>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</si>
  <si>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</si>
  <si>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Màster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</si>
  <si>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</si>
  <si>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</si>
  <si>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</si>
  <si>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</si>
  <si>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</si>
  <si>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</si>
  <si>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</si>
  <si>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TOTAL TITULACIONS ACADÈMIQUES (MÀXIM 1,5 PUNTS)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</si>
  <si>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</si>
  <si>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</si>
  <si>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</si>
  <si>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</si>
  <si>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>SECTOR PRIVAT</t>
  </si>
  <si>
    <t>TOTAL ACCIONS FORMATIVES (MÀXIM 2 PUNTS)</t>
  </si>
  <si>
    <t xml:space="preserve">B) Per cursos i activitats formatives amb aprofitament i adients a la plaça a proveïr </t>
  </si>
  <si>
    <t>TOTAL MÈRITS</t>
  </si>
  <si>
    <t xml:space="preserve">Doctorat </t>
  </si>
  <si>
    <t>Grau / Llicenciatura</t>
  </si>
  <si>
    <t>Titulació</t>
  </si>
  <si>
    <t>grup / subgrup</t>
  </si>
  <si>
    <t>punts</t>
  </si>
  <si>
    <t>A1</t>
  </si>
  <si>
    <t>B - C1</t>
  </si>
  <si>
    <t>CFGS / Batxillerat / FP II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</si>
  <si>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</si>
  <si>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</si>
  <si>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</si>
  <si>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</si>
  <si>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</si>
  <si>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</si>
  <si>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</si>
  <si>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</si>
  <si>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t>C) Per titulacions acadèmiques equivalents o superiors</t>
  </si>
  <si>
    <t>COGNOMS, NOM</t>
  </si>
  <si>
    <t>12-40h</t>
  </si>
  <si>
    <t>Comprovació</t>
  </si>
  <si>
    <t>A)  Experiència professional en funcions anàlogues a les del lloc a proveïr</t>
  </si>
  <si>
    <t>TOTAL EXPERIÈNCIA PROFESSIONAL (MÀXIM 4 PUNTS)</t>
  </si>
  <si>
    <t xml:space="preserve">SECTOR PÚBLIC </t>
  </si>
  <si>
    <t>0,10 x mes treballat o fracció</t>
  </si>
  <si>
    <t>0,05 x mes treballat o fracció</t>
  </si>
  <si>
    <r>
      <t xml:space="preserve">C) Per titulacions acadèmiques superiors o complementàries a l'exigida, rellevant o  relacionada amb les tasques pròpies del lloc </t>
    </r>
    <r>
      <rPr>
        <i/>
        <sz val="10"/>
        <color theme="1"/>
        <rFont val="Verdana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</si>
</sst>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b/>
      <i/>
      <sz val="10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1" xfId="0" applyFont="1" applyBorder="1" applyAlignment="1" applyProtection="1">
      <alignment vertical="center"/>
      <protection locked="0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60:J63" totalsRowShown="0" headerRowDxfId="4" dataDxfId="3">
  <tableColumns count="3">
    <tableColumn id="1" xr3:uid="{00000000-0010-0000-0000-000001000000}" name="Titulació" dataDxfId="2"/>
    <tableColumn id="2" xr3:uid="{00000000-0010-0000-0000-000002000000}" name="grup / subgrup" dataDxfId="1"/>
    <tableColumn id="3" xr3:uid="{00000000-0010-0000-0000-000003000000}" name="punt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68"/>
  <sheetViews>
    <sheetView tabSelected="1" topLeftCell="A23" zoomScale="85" zoomScaleNormal="85" workbookViewId="0">
      <selection activeCell="B48" sqref="B48:C48"/>
    </sheetView>
  </sheetViews>
  <sheetFormatPr baseColWidth="10" defaultColWidth="11.42578125" defaultRowHeight="15" x14ac:dyDescent="0.25"/>
  <cols>
    <col min="1" max="1" width="10.28515625" style="9" customWidth="1"/>
    <col min="2" max="3" width="39.140625" style="9" customWidth="1"/>
    <col min="4" max="5" width="14.5703125" style="1" customWidth="1"/>
    <col min="6" max="7" width="14.5703125" style="9" customWidth="1"/>
    <col min="8" max="8" width="16" style="9" customWidth="1"/>
    <col min="9" max="16384" width="11.42578125" style="9"/>
  </cols>
  <sheetData>
    <row r="1" spans="1:409" ht="24" x14ac:dyDescent="0.25">
      <c r="A1" s="64" t="s">
        <v>20</v>
      </c>
      <c r="B1" s="64"/>
      <c r="C1" s="64"/>
      <c r="D1" s="64"/>
      <c r="E1" s="64"/>
      <c r="F1" s="6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</row>
    <row r="3" spans="1:409" ht="15" customHeight="1" x14ac:dyDescent="0.25">
      <c r="A3" s="20" t="s">
        <v>0</v>
      </c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</row>
    <row r="4" spans="1:409" ht="20.100000000000001" customHeight="1" x14ac:dyDescent="0.25">
      <c r="A4" s="92"/>
      <c r="B4" s="93"/>
      <c r="C4" s="93"/>
      <c r="D4" s="93"/>
      <c r="E4" s="93"/>
      <c r="F4" s="94"/>
    </row>
    <row r="6" spans="1:409" s="34" customFormat="1" ht="15" customHeight="1" x14ac:dyDescent="0.25">
      <c r="A6" s="70" t="s">
        <v>43</v>
      </c>
      <c r="B6" s="71"/>
      <c r="C6" s="71"/>
      <c r="D6" s="53"/>
      <c r="E6" s="71" t="s">
        <v>1</v>
      </c>
      <c r="F6" s="9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</row>
    <row r="7" spans="1:409" ht="20.100000000000001" customHeight="1" x14ac:dyDescent="0.25">
      <c r="A7" s="72"/>
      <c r="B7" s="73"/>
      <c r="C7" s="73"/>
      <c r="D7" s="74"/>
      <c r="E7" s="86"/>
      <c r="F7" s="87"/>
    </row>
    <row r="8" spans="1:409" ht="15" customHeight="1" x14ac:dyDescent="0.25">
      <c r="A8" s="96" t="s">
        <v>2</v>
      </c>
      <c r="B8" s="96"/>
      <c r="C8" s="96"/>
      <c r="D8" s="96"/>
      <c r="E8" s="96"/>
      <c r="F8" s="9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5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8" t="s">
        <v>46</v>
      </c>
      <c r="B10" s="79"/>
      <c r="C10" s="79"/>
      <c r="D10" s="79"/>
      <c r="E10" s="79"/>
      <c r="F10" s="8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24.95" customHeight="1" x14ac:dyDescent="0.25">
      <c r="A11" s="8"/>
      <c r="B11" s="24"/>
      <c r="C11" s="24"/>
      <c r="D11" s="2"/>
      <c r="E11" s="2"/>
      <c r="F11" s="2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15" customHeight="1" x14ac:dyDescent="0.25">
      <c r="A12" s="97" t="s">
        <v>48</v>
      </c>
      <c r="B12" s="98"/>
      <c r="C12" s="98"/>
      <c r="D12" s="99" t="s">
        <v>49</v>
      </c>
      <c r="E12" s="99"/>
      <c r="F12" s="10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ht="22.5" x14ac:dyDescent="0.25">
      <c r="A13" s="41" t="s">
        <v>3</v>
      </c>
      <c r="B13" s="41" t="s">
        <v>4</v>
      </c>
      <c r="C13" s="41" t="s">
        <v>5</v>
      </c>
      <c r="D13" s="41" t="s">
        <v>6</v>
      </c>
      <c r="E13" s="41" t="s">
        <v>7</v>
      </c>
      <c r="F13" s="41" t="s">
        <v>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2">
        <v>1</v>
      </c>
      <c r="B14" s="26"/>
      <c r="C14" s="29"/>
      <c r="D14" s="4"/>
      <c r="E14" s="5"/>
      <c r="F14" s="27">
        <f>ROUND((E14-D14)/30,2)*0.1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2">
        <v>2</v>
      </c>
      <c r="B15" s="26"/>
      <c r="C15" s="26"/>
      <c r="D15" s="4"/>
      <c r="E15" s="5"/>
      <c r="F15" s="27">
        <f t="shared" ref="F15:F23" si="0">ROUND((E15-D15)/30,2)*0.1</f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2">
        <v>3</v>
      </c>
      <c r="B16" s="26"/>
      <c r="C16" s="26"/>
      <c r="D16" s="4"/>
      <c r="E16" s="5"/>
      <c r="F16" s="27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2">
        <v>4</v>
      </c>
      <c r="B17" s="26"/>
      <c r="C17" s="26"/>
      <c r="D17" s="4"/>
      <c r="E17" s="5"/>
      <c r="F17" s="27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2">
        <v>5</v>
      </c>
      <c r="B18" s="26"/>
      <c r="C18" s="26"/>
      <c r="D18" s="4"/>
      <c r="E18" s="5"/>
      <c r="F18" s="27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2">
        <v>6</v>
      </c>
      <c r="B19" s="26"/>
      <c r="C19" s="26"/>
      <c r="D19" s="4"/>
      <c r="E19" s="5"/>
      <c r="F19" s="27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2">
        <v>7</v>
      </c>
      <c r="B20" s="26"/>
      <c r="C20" s="26"/>
      <c r="D20" s="4"/>
      <c r="E20" s="5"/>
      <c r="F20" s="27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2">
        <v>8</v>
      </c>
      <c r="B21" s="26"/>
      <c r="C21" s="26"/>
      <c r="D21" s="4"/>
      <c r="E21" s="5"/>
      <c r="F21" s="27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2">
        <v>9</v>
      </c>
      <c r="B22" s="26"/>
      <c r="C22" s="26"/>
      <c r="D22" s="4"/>
      <c r="E22" s="5"/>
      <c r="F22" s="27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2">
        <v>10</v>
      </c>
      <c r="B23" s="26"/>
      <c r="C23" s="26"/>
      <c r="D23" s="4"/>
      <c r="E23" s="5"/>
      <c r="F23" s="27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5"/>
      <c r="B24" s="16"/>
      <c r="C24" s="16"/>
      <c r="D24" s="65" t="s">
        <v>12</v>
      </c>
      <c r="E24" s="66"/>
      <c r="F24" s="28">
        <f>SUM(F14:F23)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4"/>
      <c r="C25" s="24"/>
      <c r="D25" s="2"/>
      <c r="E25" s="2"/>
      <c r="F25" s="2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97" t="s">
        <v>22</v>
      </c>
      <c r="B26" s="98"/>
      <c r="C26" s="98"/>
      <c r="D26" s="99" t="s">
        <v>50</v>
      </c>
      <c r="E26" s="99"/>
      <c r="F26" s="10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41" t="s">
        <v>3</v>
      </c>
      <c r="B27" s="41" t="s">
        <v>4</v>
      </c>
      <c r="C27" s="41" t="s">
        <v>5</v>
      </c>
      <c r="D27" s="41" t="s">
        <v>6</v>
      </c>
      <c r="E27" s="41" t="s">
        <v>7</v>
      </c>
      <c r="F27" s="41" t="s">
        <v>13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2">
        <v>1</v>
      </c>
      <c r="B28" s="26"/>
      <c r="C28" s="29"/>
      <c r="D28" s="4"/>
      <c r="E28" s="5"/>
      <c r="F28" s="27">
        <f>ROUND((E28-D28)/30,2)*0.05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2">
        <v>2</v>
      </c>
      <c r="B29" s="26"/>
      <c r="C29" s="26"/>
      <c r="D29" s="4"/>
      <c r="E29" s="5"/>
      <c r="F29" s="27">
        <f t="shared" ref="F29:F37" si="1">ROUND((E29-D29)/30,2)*0.05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2">
        <v>3</v>
      </c>
      <c r="B30" s="26"/>
      <c r="C30" s="26"/>
      <c r="D30" s="4"/>
      <c r="E30" s="5"/>
      <c r="F30" s="27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2">
        <v>4</v>
      </c>
      <c r="B31" s="26"/>
      <c r="C31" s="26"/>
      <c r="D31" s="4"/>
      <c r="E31" s="5"/>
      <c r="F31" s="27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2">
        <v>5</v>
      </c>
      <c r="B32" s="26"/>
      <c r="C32" s="26"/>
      <c r="D32" s="4"/>
      <c r="E32" s="5"/>
      <c r="F32" s="27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25">
      <c r="A33" s="12">
        <v>6</v>
      </c>
      <c r="B33" s="26"/>
      <c r="C33" s="26"/>
      <c r="D33" s="4"/>
      <c r="E33" s="5"/>
      <c r="F33" s="27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25">
      <c r="A34" s="12">
        <v>7</v>
      </c>
      <c r="B34" s="26"/>
      <c r="C34" s="26"/>
      <c r="D34" s="4"/>
      <c r="E34" s="5"/>
      <c r="F34" s="27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25">
      <c r="A35" s="12">
        <v>8</v>
      </c>
      <c r="B35" s="26"/>
      <c r="C35" s="26"/>
      <c r="D35" s="4"/>
      <c r="E35" s="5"/>
      <c r="F35" s="27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25">
      <c r="A36" s="12">
        <v>9</v>
      </c>
      <c r="B36" s="26"/>
      <c r="C36" s="26"/>
      <c r="D36" s="4"/>
      <c r="E36" s="5"/>
      <c r="F36" s="27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ht="15.75" thickBot="1" x14ac:dyDescent="0.3">
      <c r="A37" s="12">
        <v>10</v>
      </c>
      <c r="B37" s="26"/>
      <c r="C37" s="26"/>
      <c r="D37" s="4"/>
      <c r="E37" s="5"/>
      <c r="F37" s="27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.75" thickBot="1" x14ac:dyDescent="0.3">
      <c r="A38" s="15"/>
      <c r="B38" s="16"/>
      <c r="C38" s="16"/>
      <c r="D38" s="65" t="s">
        <v>12</v>
      </c>
      <c r="E38" s="66"/>
      <c r="F38" s="28">
        <f>SUM(F28:F37)</f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.75" thickBot="1" x14ac:dyDescent="0.3">
      <c r="A39" s="25"/>
      <c r="B39" s="6"/>
      <c r="C39" s="6"/>
      <c r="D39" s="6"/>
      <c r="E39" s="7"/>
      <c r="F39" s="11">
        <f>F24+F38</f>
        <v>0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</row>
    <row r="40" spans="1:409" ht="23.25" customHeight="1" thickBot="1" x14ac:dyDescent="0.3">
      <c r="A40" s="75" t="s">
        <v>47</v>
      </c>
      <c r="B40" s="76"/>
      <c r="C40" s="76"/>
      <c r="D40" s="76"/>
      <c r="E40" s="77"/>
      <c r="F40" s="46">
        <f>IF(F39&gt;4,4,F39)</f>
        <v>0</v>
      </c>
    </row>
    <row r="43" spans="1:409" ht="30.75" customHeight="1" x14ac:dyDescent="0.25">
      <c r="A43" s="78" t="s">
        <v>24</v>
      </c>
      <c r="B43" s="79"/>
      <c r="C43" s="79"/>
      <c r="D43" s="79"/>
      <c r="E43" s="79"/>
      <c r="F43" s="79"/>
      <c r="G43" s="79"/>
      <c r="H43" s="8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ht="22.5" x14ac:dyDescent="0.25">
      <c r="A44" s="3" t="s">
        <v>3</v>
      </c>
      <c r="B44" s="84" t="s">
        <v>10</v>
      </c>
      <c r="C44" s="84"/>
      <c r="D44" s="40" t="s">
        <v>11</v>
      </c>
      <c r="E44" s="42" t="s">
        <v>19</v>
      </c>
      <c r="F44" s="42" t="s">
        <v>14</v>
      </c>
      <c r="G44" s="42" t="s">
        <v>15</v>
      </c>
      <c r="H44" s="43" t="s">
        <v>16</v>
      </c>
    </row>
    <row r="45" spans="1:409" x14ac:dyDescent="0.25">
      <c r="A45" s="12">
        <v>1</v>
      </c>
      <c r="B45" s="85"/>
      <c r="C45" s="85"/>
      <c r="D45" s="50"/>
      <c r="E45" s="31" t="str">
        <f t="shared" ref="E45:E54" si="2">IF(AND(D45&gt;=12,D45&lt;=40),0.2,"")</f>
        <v/>
      </c>
      <c r="F45" s="31" t="str">
        <f t="shared" ref="F45:F54" si="3">IF(AND(D45&gt;=41,D45&lt;=100),0.4,"")</f>
        <v/>
      </c>
      <c r="G45" s="31" t="str">
        <f t="shared" ref="G45:G54" si="4">IF(AND(D45&gt;=101,D45&lt;=200),0.6,"")</f>
        <v/>
      </c>
      <c r="H45" s="31" t="str">
        <f t="shared" ref="H45:H54" si="5">IF(D45&gt;=201,0.75,"")</f>
        <v/>
      </c>
    </row>
    <row r="46" spans="1:409" x14ac:dyDescent="0.25">
      <c r="A46" s="12">
        <v>2</v>
      </c>
      <c r="B46" s="85"/>
      <c r="C46" s="85"/>
      <c r="D46" s="50"/>
      <c r="E46" s="31" t="str">
        <f t="shared" si="2"/>
        <v/>
      </c>
      <c r="F46" s="31" t="str">
        <f t="shared" si="3"/>
        <v/>
      </c>
      <c r="G46" s="31" t="str">
        <f t="shared" si="4"/>
        <v/>
      </c>
      <c r="H46" s="31" t="str">
        <f t="shared" si="5"/>
        <v/>
      </c>
    </row>
    <row r="47" spans="1:409" x14ac:dyDescent="0.25">
      <c r="A47" s="12">
        <v>3</v>
      </c>
      <c r="B47" s="85"/>
      <c r="C47" s="85"/>
      <c r="D47" s="50"/>
      <c r="E47" s="31" t="str">
        <f t="shared" si="2"/>
        <v/>
      </c>
      <c r="F47" s="31" t="str">
        <f t="shared" si="3"/>
        <v/>
      </c>
      <c r="G47" s="31" t="str">
        <f t="shared" si="4"/>
        <v/>
      </c>
      <c r="H47" s="31" t="str">
        <f t="shared" si="5"/>
        <v/>
      </c>
    </row>
    <row r="48" spans="1:409" x14ac:dyDescent="0.25">
      <c r="A48" s="12">
        <v>4</v>
      </c>
      <c r="B48" s="85"/>
      <c r="C48" s="85"/>
      <c r="D48" s="50"/>
      <c r="E48" s="31" t="str">
        <f t="shared" si="2"/>
        <v/>
      </c>
      <c r="F48" s="31" t="str">
        <f t="shared" si="3"/>
        <v/>
      </c>
      <c r="G48" s="31" t="str">
        <f t="shared" si="4"/>
        <v/>
      </c>
      <c r="H48" s="31" t="str">
        <f t="shared" si="5"/>
        <v/>
      </c>
    </row>
    <row r="49" spans="1:10" x14ac:dyDescent="0.25">
      <c r="A49" s="12">
        <v>5</v>
      </c>
      <c r="B49" s="85"/>
      <c r="C49" s="85"/>
      <c r="D49" s="50"/>
      <c r="E49" s="31" t="str">
        <f t="shared" si="2"/>
        <v/>
      </c>
      <c r="F49" s="31" t="str">
        <f t="shared" si="3"/>
        <v/>
      </c>
      <c r="G49" s="31" t="str">
        <f t="shared" si="4"/>
        <v/>
      </c>
      <c r="H49" s="31" t="str">
        <f t="shared" si="5"/>
        <v/>
      </c>
    </row>
    <row r="50" spans="1:10" x14ac:dyDescent="0.25">
      <c r="A50" s="12">
        <v>6</v>
      </c>
      <c r="B50" s="85"/>
      <c r="C50" s="85"/>
      <c r="D50" s="50"/>
      <c r="E50" s="31" t="str">
        <f t="shared" si="2"/>
        <v/>
      </c>
      <c r="F50" s="31" t="str">
        <f t="shared" si="3"/>
        <v/>
      </c>
      <c r="G50" s="31" t="str">
        <f t="shared" si="4"/>
        <v/>
      </c>
      <c r="H50" s="31" t="str">
        <f t="shared" si="5"/>
        <v/>
      </c>
    </row>
    <row r="51" spans="1:10" x14ac:dyDescent="0.25">
      <c r="A51" s="12">
        <v>7</v>
      </c>
      <c r="B51" s="85"/>
      <c r="C51" s="85"/>
      <c r="D51" s="50"/>
      <c r="E51" s="31" t="str">
        <f t="shared" si="2"/>
        <v/>
      </c>
      <c r="F51" s="31" t="str">
        <f t="shared" si="3"/>
        <v/>
      </c>
      <c r="G51" s="31" t="str">
        <f t="shared" si="4"/>
        <v/>
      </c>
      <c r="H51" s="31" t="str">
        <f t="shared" si="5"/>
        <v/>
      </c>
    </row>
    <row r="52" spans="1:10" x14ac:dyDescent="0.25">
      <c r="A52" s="12">
        <v>8</v>
      </c>
      <c r="B52" s="85"/>
      <c r="C52" s="85"/>
      <c r="D52" s="50"/>
      <c r="E52" s="31" t="str">
        <f t="shared" si="2"/>
        <v/>
      </c>
      <c r="F52" s="31" t="str">
        <f t="shared" si="3"/>
        <v/>
      </c>
      <c r="G52" s="31" t="str">
        <f t="shared" si="4"/>
        <v/>
      </c>
      <c r="H52" s="31" t="str">
        <f t="shared" si="5"/>
        <v/>
      </c>
    </row>
    <row r="53" spans="1:10" x14ac:dyDescent="0.25">
      <c r="A53" s="12">
        <v>9</v>
      </c>
      <c r="B53" s="85"/>
      <c r="C53" s="85"/>
      <c r="D53" s="50"/>
      <c r="E53" s="31" t="str">
        <f t="shared" si="2"/>
        <v/>
      </c>
      <c r="F53" s="31" t="str">
        <f t="shared" si="3"/>
        <v/>
      </c>
      <c r="G53" s="31" t="str">
        <f t="shared" si="4"/>
        <v/>
      </c>
      <c r="H53" s="31" t="str">
        <f t="shared" si="5"/>
        <v/>
      </c>
    </row>
    <row r="54" spans="1:10" x14ac:dyDescent="0.25">
      <c r="A54" s="12">
        <v>10</v>
      </c>
      <c r="B54" s="85"/>
      <c r="C54" s="85"/>
      <c r="D54" s="50"/>
      <c r="E54" s="31" t="str">
        <f t="shared" si="2"/>
        <v/>
      </c>
      <c r="F54" s="31" t="str">
        <f t="shared" si="3"/>
        <v/>
      </c>
      <c r="G54" s="31" t="str">
        <f t="shared" si="4"/>
        <v/>
      </c>
      <c r="H54" s="31" t="str">
        <f t="shared" si="5"/>
        <v/>
      </c>
    </row>
    <row r="55" spans="1:10" ht="15" customHeight="1" x14ac:dyDescent="0.25">
      <c r="A55" s="17"/>
      <c r="B55" s="18"/>
      <c r="C55" s="18"/>
      <c r="E55" s="35">
        <f>SUM(E45:E54)</f>
        <v>0</v>
      </c>
      <c r="F55" s="36">
        <f>SUM(F45:F54)</f>
        <v>0</v>
      </c>
      <c r="G55" s="36">
        <f>SUM(G45:G54)</f>
        <v>0</v>
      </c>
      <c r="H55" s="36">
        <f>SUM(H45:H54)</f>
        <v>0</v>
      </c>
    </row>
    <row r="56" spans="1:10" ht="15.75" thickBot="1" x14ac:dyDescent="0.3">
      <c r="A56" s="82"/>
      <c r="B56" s="83"/>
      <c r="C56" s="83"/>
      <c r="D56" s="83"/>
      <c r="E56" s="81">
        <f>E55+F55+G55+H55</f>
        <v>0</v>
      </c>
      <c r="F56" s="81"/>
      <c r="G56" s="81"/>
      <c r="H56" s="81"/>
    </row>
    <row r="57" spans="1:10" ht="23.25" customHeight="1" thickBot="1" x14ac:dyDescent="0.3">
      <c r="A57" s="75" t="s">
        <v>23</v>
      </c>
      <c r="B57" s="76"/>
      <c r="C57" s="76"/>
      <c r="D57" s="76"/>
      <c r="E57" s="77"/>
      <c r="F57" s="54">
        <f>IF(E56&gt;2,2,E56)</f>
        <v>0</v>
      </c>
      <c r="G57" s="55"/>
      <c r="H57" s="55"/>
    </row>
    <row r="58" spans="1:10" x14ac:dyDescent="0.25">
      <c r="A58" s="8"/>
      <c r="B58" s="24"/>
      <c r="C58" s="24"/>
      <c r="D58" s="24"/>
      <c r="E58" s="24"/>
      <c r="F58" s="24"/>
      <c r="G58" s="24"/>
    </row>
    <row r="59" spans="1:10" ht="35.25" customHeight="1" x14ac:dyDescent="0.25">
      <c r="A59" s="78" t="s">
        <v>51</v>
      </c>
      <c r="B59" s="79"/>
      <c r="C59" s="79"/>
      <c r="D59" s="79"/>
      <c r="E59" s="79"/>
      <c r="F59" s="80"/>
      <c r="G59" s="37"/>
      <c r="H59" s="62"/>
      <c r="I59" s="63"/>
      <c r="J59" s="63"/>
    </row>
    <row r="60" spans="1:10" x14ac:dyDescent="0.25">
      <c r="A60" s="67" t="s">
        <v>34</v>
      </c>
      <c r="B60" s="68"/>
      <c r="C60" s="68"/>
      <c r="D60" s="69"/>
      <c r="E60" s="44" t="s">
        <v>8</v>
      </c>
      <c r="F60" s="45" t="s">
        <v>18</v>
      </c>
      <c r="H60" s="10" t="s">
        <v>28</v>
      </c>
      <c r="I60" s="10" t="s">
        <v>29</v>
      </c>
      <c r="J60" s="10" t="s">
        <v>30</v>
      </c>
    </row>
    <row r="61" spans="1:10" x14ac:dyDescent="0.25">
      <c r="A61" s="12">
        <v>1</v>
      </c>
      <c r="B61" s="88"/>
      <c r="C61" s="88"/>
      <c r="D61" s="88"/>
      <c r="E61" s="48"/>
      <c r="F61" s="27" t="str">
        <f>IF(E61&lt;&gt;"",INDEX(T_barem_titulacio,MATCH(E61,L_titulacio,0),3),"")</f>
        <v/>
      </c>
      <c r="H61" s="10" t="s">
        <v>26</v>
      </c>
      <c r="I61" s="10" t="s">
        <v>31</v>
      </c>
      <c r="J61" s="10">
        <v>1.5</v>
      </c>
    </row>
    <row r="62" spans="1:10" x14ac:dyDescent="0.25">
      <c r="A62" s="12">
        <v>2</v>
      </c>
      <c r="B62" s="88"/>
      <c r="C62" s="88"/>
      <c r="D62" s="88"/>
      <c r="E62" s="48"/>
      <c r="F62" s="27" t="str">
        <f>IF(E62&lt;&gt;"",INDEX(T_barem_titulacio,MATCH(E62,L_titulacio,0),3),"")</f>
        <v/>
      </c>
      <c r="H62" s="10" t="s">
        <v>9</v>
      </c>
      <c r="I62" s="10" t="s">
        <v>31</v>
      </c>
      <c r="J62" s="10">
        <v>1</v>
      </c>
    </row>
    <row r="63" spans="1:10" x14ac:dyDescent="0.25">
      <c r="A63" s="12">
        <v>3</v>
      </c>
      <c r="B63" s="88"/>
      <c r="C63" s="88"/>
      <c r="D63" s="88"/>
      <c r="E63" s="48"/>
      <c r="F63" s="27" t="str">
        <f>IF(E63&lt;&gt;"",INDEX(T_barem_titulacio,MATCH(E63,L_titulacio,0),3),"")</f>
        <v/>
      </c>
      <c r="H63" s="10" t="s">
        <v>27</v>
      </c>
      <c r="I63" s="10" t="s">
        <v>31</v>
      </c>
      <c r="J63" s="10">
        <v>0.75</v>
      </c>
    </row>
    <row r="64" spans="1:10" ht="15.75" thickBot="1" x14ac:dyDescent="0.3">
      <c r="A64" s="38"/>
      <c r="B64" s="39"/>
      <c r="C64" s="39"/>
      <c r="D64" s="39"/>
      <c r="E64" s="39"/>
      <c r="F64" s="49">
        <f>SUM(F60:F63)</f>
        <v>0</v>
      </c>
      <c r="H64" s="10" t="s">
        <v>33</v>
      </c>
      <c r="I64" s="10" t="s">
        <v>32</v>
      </c>
      <c r="J64" s="10">
        <v>0.5</v>
      </c>
    </row>
    <row r="65" spans="1:8" ht="23.25" customHeight="1" thickBot="1" x14ac:dyDescent="0.3">
      <c r="A65" s="75" t="s">
        <v>17</v>
      </c>
      <c r="B65" s="76"/>
      <c r="C65" s="76"/>
      <c r="D65" s="76"/>
      <c r="E65" s="77"/>
      <c r="F65" s="47">
        <f>IF(F64&gt;1.5,1.5,F64)</f>
        <v>0</v>
      </c>
      <c r="H65" s="1"/>
    </row>
    <row r="66" spans="1:8" x14ac:dyDescent="0.25">
      <c r="A66" s="13"/>
      <c r="B66" s="13"/>
      <c r="C66" s="13"/>
      <c r="D66" s="13"/>
      <c r="E66" s="14"/>
      <c r="F66" s="14"/>
    </row>
    <row r="67" spans="1:8" ht="15.75" thickBot="1" x14ac:dyDescent="0.3">
      <c r="A67" s="32"/>
      <c r="B67" s="33"/>
      <c r="C67" s="33"/>
      <c r="D67" s="33"/>
      <c r="E67" s="30"/>
      <c r="F67" s="30"/>
    </row>
    <row r="68" spans="1:8" ht="37.5" customHeight="1" thickBot="1" x14ac:dyDescent="0.3">
      <c r="A68" s="89" t="s">
        <v>25</v>
      </c>
      <c r="B68" s="90"/>
      <c r="C68" s="90"/>
      <c r="D68" s="90"/>
      <c r="E68" s="91"/>
      <c r="F68" s="61">
        <f>F40+F57+F65</f>
        <v>0</v>
      </c>
    </row>
  </sheetData>
  <sheetProtection algorithmName="SHA-512" hashValue="NfZRcHJieKT0IFVFg2qdE+X37AlYYNnFdClUJVTaDcCajClgphj9owraIjmSPlrRQh5jsZiTS2qnq1oQqEk73Q==" saltValue="z4h8Dt+8TJIl5f1ivvtISg==" spinCount="100000" sheet="1" objects="1" scenarios="1"/>
  <protectedRanges>
    <protectedRange sqref="A4:F4" name="Rango1"/>
  </protectedRanges>
  <mergeCells count="37">
    <mergeCell ref="A4:F4"/>
    <mergeCell ref="E6:F6"/>
    <mergeCell ref="A40:E40"/>
    <mergeCell ref="A8:F8"/>
    <mergeCell ref="A10:F10"/>
    <mergeCell ref="A12:C12"/>
    <mergeCell ref="D12:F12"/>
    <mergeCell ref="A26:C26"/>
    <mergeCell ref="D26:F26"/>
    <mergeCell ref="B49:C49"/>
    <mergeCell ref="B50:C50"/>
    <mergeCell ref="B51:C51"/>
    <mergeCell ref="B52:C52"/>
    <mergeCell ref="B53:C53"/>
    <mergeCell ref="B54:C54"/>
    <mergeCell ref="B63:D63"/>
    <mergeCell ref="A65:E65"/>
    <mergeCell ref="A68:E68"/>
    <mergeCell ref="A59:F59"/>
    <mergeCell ref="B61:D61"/>
    <mergeCell ref="B62:D62"/>
    <mergeCell ref="A1:F1"/>
    <mergeCell ref="D24:E24"/>
    <mergeCell ref="D38:E38"/>
    <mergeCell ref="A60:D60"/>
    <mergeCell ref="A6:C6"/>
    <mergeCell ref="A7:D7"/>
    <mergeCell ref="A57:E57"/>
    <mergeCell ref="A43:H43"/>
    <mergeCell ref="E56:H56"/>
    <mergeCell ref="A56:D56"/>
    <mergeCell ref="B44:C44"/>
    <mergeCell ref="B45:C45"/>
    <mergeCell ref="B46:C46"/>
    <mergeCell ref="B47:C47"/>
    <mergeCell ref="B48:C48"/>
    <mergeCell ref="E7:F7"/>
  </mergeCells>
  <dataValidations count="1">
    <dataValidation type="list" allowBlank="1" showInputMessage="1" showErrorMessage="1" sqref="E61:E63" xr:uid="{00000000-0002-0000-0000-000000000000}">
      <formula1>$H$61:$H$63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C1" sqref="C1:C1048576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103" t="s">
        <v>40</v>
      </c>
      <c r="B1" s="103" t="s">
        <v>1</v>
      </c>
      <c r="C1" s="51" t="s">
        <v>35</v>
      </c>
      <c r="D1" s="51" t="s">
        <v>41</v>
      </c>
      <c r="E1" s="51" t="s">
        <v>36</v>
      </c>
      <c r="F1" s="105" t="s">
        <v>12</v>
      </c>
      <c r="G1" s="52" t="s">
        <v>44</v>
      </c>
      <c r="H1" s="51" t="s">
        <v>37</v>
      </c>
      <c r="I1" s="51" t="s">
        <v>38</v>
      </c>
      <c r="J1" s="51" t="s">
        <v>39</v>
      </c>
      <c r="K1" s="105" t="s">
        <v>12</v>
      </c>
      <c r="L1" s="106" t="s">
        <v>42</v>
      </c>
      <c r="M1" s="101" t="s">
        <v>12</v>
      </c>
      <c r="N1" s="101" t="s">
        <v>45</v>
      </c>
    </row>
    <row r="2" spans="1:14" ht="26.25" customHeight="1" x14ac:dyDescent="0.25">
      <c r="A2" s="104"/>
      <c r="B2" s="104"/>
      <c r="C2" s="106" t="s">
        <v>21</v>
      </c>
      <c r="D2" s="106"/>
      <c r="E2" s="106"/>
      <c r="F2" s="105"/>
      <c r="G2" s="107" t="s">
        <v>24</v>
      </c>
      <c r="H2" s="108"/>
      <c r="I2" s="108"/>
      <c r="J2" s="109"/>
      <c r="K2" s="105"/>
      <c r="L2" s="106"/>
      <c r="M2" s="102"/>
      <c r="N2" s="102"/>
    </row>
    <row r="3" spans="1:14" x14ac:dyDescent="0.25">
      <c r="A3" s="56">
        <f>'MÈRITS '!A7:B7</f>
        <v>0</v>
      </c>
      <c r="B3" s="57">
        <f>'MÈRITS '!E7</f>
        <v>0</v>
      </c>
      <c r="C3" s="58" t="e">
        <f>'MÈRITS '!#REF!</f>
        <v>#REF!</v>
      </c>
      <c r="D3" s="58">
        <f>'MÈRITS '!F24</f>
        <v>0</v>
      </c>
      <c r="E3" s="58">
        <f>'MÈRITS '!F38</f>
        <v>0</v>
      </c>
      <c r="F3" s="59">
        <f>'MÈRITS '!F40</f>
        <v>0</v>
      </c>
      <c r="G3" s="60">
        <f>'MÈRITS '!E55</f>
        <v>0</v>
      </c>
      <c r="H3" s="60">
        <f>'MÈRITS '!F55</f>
        <v>0</v>
      </c>
      <c r="I3" s="60">
        <f>'MÈRITS '!G55</f>
        <v>0</v>
      </c>
      <c r="J3" s="60">
        <f>'MÈRITS '!H55</f>
        <v>0</v>
      </c>
      <c r="K3" s="59">
        <f>'MÈRITS '!F57</f>
        <v>0</v>
      </c>
      <c r="L3" s="59">
        <f>'MÈRITS '!F65</f>
        <v>0</v>
      </c>
      <c r="M3" s="59">
        <f>L3+K3+F3</f>
        <v>0</v>
      </c>
      <c r="N3" s="59">
        <f>'MÈRITS '!F68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Raquel Montoya Campos</cp:lastModifiedBy>
  <dcterms:created xsi:type="dcterms:W3CDTF">2019-02-03T17:32:26Z</dcterms:created>
  <dcterms:modified xsi:type="dcterms:W3CDTF">2023-04-14T15:37:34Z</dcterms:modified>
</cp:coreProperties>
</file>